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027" documentId="13_ncr:1_{F6CB121F-512D-4AA6-A0C1-0FB36C537598}" xr6:coauthVersionLast="47" xr6:coauthVersionMax="47" xr10:uidLastSave="{39096C10-4EA3-4C0D-AF2A-0CD5FAEF8010}"/>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L3" i="1"/>
  <c r="L4" i="1"/>
  <c r="L5" i="1"/>
  <c r="L6" i="1"/>
  <c r="L7" i="1"/>
  <c r="L8" i="1"/>
  <c r="L9" i="1"/>
  <c r="L10" i="1"/>
  <c r="L11" i="1"/>
  <c r="L12" i="1"/>
  <c r="L13" i="1"/>
  <c r="L14" i="1"/>
  <c r="L15" i="1"/>
  <c r="L16" i="1"/>
  <c r="L17" i="1"/>
  <c r="L18" i="1"/>
  <c r="L19" i="1"/>
  <c r="L20" i="1"/>
  <c r="L21" i="1"/>
  <c r="L22" i="1"/>
  <c r="L23" i="1"/>
  <c r="L24" i="1"/>
  <c r="L25" i="1"/>
  <c r="L26" i="1"/>
  <c r="L27" i="1"/>
  <c r="L28" i="1"/>
  <c r="J3" i="1"/>
  <c r="J4" i="1"/>
  <c r="J5" i="1"/>
  <c r="J6" i="1"/>
  <c r="J7" i="1"/>
  <c r="J8" i="1"/>
  <c r="J9" i="1"/>
  <c r="J10" i="1"/>
  <c r="J11" i="1"/>
  <c r="J12" i="1"/>
  <c r="J13" i="1"/>
  <c r="J14" i="1"/>
  <c r="J15" i="1"/>
  <c r="J16" i="1"/>
  <c r="J17" i="1"/>
  <c r="J18" i="1"/>
  <c r="J19" i="1"/>
  <c r="J20" i="1"/>
  <c r="J21" i="1"/>
  <c r="J22" i="1"/>
  <c r="J23" i="1"/>
  <c r="J24" i="1"/>
  <c r="J25" i="1"/>
  <c r="J26" i="1"/>
  <c r="J27" i="1"/>
  <c r="J28" i="1"/>
  <c r="I3" i="1"/>
  <c r="I4" i="1"/>
  <c r="I5" i="1"/>
  <c r="I6" i="1"/>
  <c r="I7" i="1"/>
  <c r="I8" i="1"/>
  <c r="I9" i="1"/>
  <c r="I10" i="1"/>
  <c r="I11" i="1"/>
  <c r="I12" i="1"/>
  <c r="I13" i="1"/>
  <c r="I14" i="1"/>
  <c r="I15" i="1"/>
  <c r="I16" i="1"/>
  <c r="I17" i="1"/>
  <c r="I18" i="1"/>
  <c r="I19" i="1"/>
  <c r="I20" i="1"/>
  <c r="I21" i="1"/>
  <c r="I22" i="1"/>
  <c r="I23" i="1"/>
  <c r="I24" i="1"/>
  <c r="I25" i="1"/>
  <c r="I26" i="1"/>
  <c r="I27" i="1"/>
  <c r="I28" i="1"/>
  <c r="G3" i="1"/>
  <c r="G4" i="1"/>
  <c r="G5" i="1"/>
  <c r="G6" i="1"/>
  <c r="G7" i="1"/>
  <c r="G8" i="1"/>
  <c r="G9" i="1"/>
  <c r="G10" i="1"/>
  <c r="G11" i="1"/>
  <c r="G12" i="1"/>
  <c r="G13" i="1"/>
  <c r="G14" i="1"/>
  <c r="G15" i="1"/>
  <c r="G16" i="1"/>
  <c r="G17" i="1"/>
  <c r="G18" i="1"/>
  <c r="G19" i="1"/>
  <c r="G20" i="1"/>
  <c r="G21" i="1"/>
  <c r="G22" i="1"/>
  <c r="G23" i="1"/>
  <c r="G24" i="1"/>
  <c r="G25" i="1"/>
  <c r="G26" i="1"/>
  <c r="G27" i="1"/>
  <c r="G28" i="1"/>
  <c r="B3" i="1"/>
  <c r="B5" i="1"/>
  <c r="B6" i="1"/>
  <c r="B7" i="1"/>
  <c r="B8" i="1"/>
  <c r="B9" i="1"/>
  <c r="B10" i="1"/>
  <c r="B11" i="1"/>
  <c r="B12" i="1"/>
  <c r="B13" i="1"/>
  <c r="B14" i="1"/>
  <c r="B15" i="1"/>
  <c r="B16" i="1"/>
  <c r="B17" i="1"/>
  <c r="B18" i="1"/>
  <c r="B19" i="1"/>
  <c r="B20" i="1"/>
  <c r="B21" i="1"/>
  <c r="B22" i="1"/>
  <c r="B23" i="1"/>
  <c r="B24" i="1"/>
  <c r="B25" i="1"/>
  <c r="B26" i="1"/>
  <c r="B27" i="1"/>
  <c r="B28" i="1"/>
  <c r="G2" i="6"/>
  <c r="G3" i="6"/>
  <c r="G4" i="6"/>
  <c r="G5" i="6"/>
  <c r="G6" i="6"/>
  <c r="G7" i="6"/>
  <c r="G8" i="6"/>
  <c r="G9" i="6"/>
  <c r="G10" i="6"/>
  <c r="G11" i="6"/>
  <c r="G12" i="6"/>
  <c r="G13" i="6"/>
  <c r="G14" i="6"/>
  <c r="G15" i="6"/>
  <c r="G16" i="6"/>
  <c r="G17" i="6"/>
  <c r="G18" i="6"/>
  <c r="G19" i="6"/>
  <c r="G20"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<sst xmlns="http://schemas.openxmlformats.org/spreadsheetml/2006/main" count="179024" uniqueCount="39104">
  <si>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</si>
  <si>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</si>
  <si>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</si>
  <si>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</si>
  <si>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</si>
  <si>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</si>
  <si>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</si>
  <si>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</si>
  <si>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</si>
  <si>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</si>
  <si>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</si>
  <si>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</si>
  <si>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</si>
  <si>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</si>
  <si>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</si>
  <si>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</si>
  <si>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</si>
  <si>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</si>
  <si>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</si>
  <si>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</si>
  <si>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</si>
  <si>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</si>
  <si>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</si>
  <si>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</si>
  <si>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</si>
  <si>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</si>
  <si>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</si>
  <si>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</si>
  <si>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</si>
  <si>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</si>
  <si>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</si>
  <si>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</si>
  <si>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</si>
  <si>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</si>
  <si>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</si>
  <si>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</si>
  <si>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</si>
  <si>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</si>
  <si>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</si>
  <si>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</si>
  <si>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</si>
  <si>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</si>
  <si>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</si>
  <si>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</si>
  <si>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</si>
  <si>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</si>
  <si>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</si>
  <si>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</si>
  <si>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</si>
  <si>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</si>
  <si>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</si>
  <si>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</si>
  <si>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</si>
  <si>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</si>
  <si>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</si>
  <si>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</si>
  <si>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</si>
  <si>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</si>
  <si>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</si>
  <si>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</si>
  <si>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</si>
  <si>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</si>
  <si>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</si>
  <si>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</si>
  <si>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</si>
  <si>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</si>
  <si>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</si>
  <si>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</si>
  <si>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</si>
  <si>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</si>
  <si>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</si>
  <si>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</si>
  <si>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</si>
  <si>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</si>
  <si>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</si>
  <si>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</si>
  <si>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</si>
  <si>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</si>
  <si>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</si>
  <si>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</si>
  <si>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</si>
  <si>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</si>
  <si>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</si>
  <si>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</si>
  <si>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</si>
  <si>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</si>
  <si>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</si>
  <si>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</si>
  <si>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</si>
  <si>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</si>
  <si>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</si>
  <si>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</si>
  <si>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</si>
  <si>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</si>
  <si>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</si>
  <si>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</si>
  <si>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</si>
  <si>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</si>
  <si>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</si>
  <si>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</si>
  <si>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</si>
  <si>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</si>
  <si>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</si>
  <si>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</si>
  <si>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</si>
  <si>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</si>
  <si>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</si>
  <si>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</si>
  <si>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</si>
  <si>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</si>
  <si>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</si>
  <si>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</si>
  <si>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</si>
  <si>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</si>
  <si>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</si>
  <si>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</si>
  <si>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</si>
  <si>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</si>
  <si>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</si>
  <si>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</si>
  <si>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</si>
  <si>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</si>
  <si>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</si>
  <si>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</si>
  <si>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</si>
  <si>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</si>
  <si>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</si>
  <si>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</si>
  <si>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</si>
  <si>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</si>
  <si>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</si>
  <si>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</si>
  <si>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</si>
  <si>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</si>
  <si>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</si>
  <si>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</si>
  <si>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</si>
  <si>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</si>
  <si>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</si>
  <si>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</si>
  <si>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</si>
  <si>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</si>
  <si>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</si>
  <si>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</si>
  <si>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</si>
  <si>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</si>
  <si>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</si>
  <si>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</si>
  <si>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</si>
  <si>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</si>
  <si>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</si>
  <si>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</si>
  <si>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</si>
  <si>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</si>
  <si>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</si>
  <si>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</si>
  <si>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</si>
  <si>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</si>
  <si>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</si>
  <si>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</si>
  <si>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</si>
  <si>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</si>
  <si>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</si>
  <si>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</si>
  <si>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</si>
  <si>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</si>
  <si>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</si>
  <si>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</si>
  <si>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</si>
  <si>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</si>
  <si>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</si>
  <si>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</si>
  <si>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</si>
  <si>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</si>
  <si>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</si>
  <si>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</si>
  <si>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</si>
  <si>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</si>
  <si>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</si>
  <si>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</si>
  <si>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</si>
  <si>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</si>
  <si>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</si>
  <si>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</si>
  <si>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</si>
  <si>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</si>
  <si>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</si>
  <si>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</si>
  <si>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</si>
  <si>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</si>
  <si>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</si>
  <si>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</si>
  <si>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</si>
  <si>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</si>
  <si>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</si>
  <si>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</si>
  <si>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</si>
  <si>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</si>
  <si>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</si>
  <si>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</si>
  <si>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</si>
  <si>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</si>
  <si>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</si>
  <si>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</si>
  <si>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</si>
  <si>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</si>
  <si>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</si>
  <si>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</si>
  <si>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</si>
  <si>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</si>
  <si>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</si>
  <si>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</si>
  <si>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</si>
  <si>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</si>
  <si>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</si>
  <si>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</si>
  <si>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</si>
  <si>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</si>
  <si>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</si>
  <si>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</si>
  <si>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</si>
  <si>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</si>
  <si>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</si>
  <si>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</si>
  <si>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</si>
  <si>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</si>
  <si>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</si>
  <si>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</si>
  <si>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</si>
  <si>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</si>
  <si>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</si>
  <si>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</si>
  <si>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</si>
  <si>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</si>
  <si>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</si>
  <si>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</si>
  <si>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</si>
  <si>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</si>
  <si>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</si>
  <si>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</si>
  <si>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</si>
  <si>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</si>
  <si>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</si>
  <si>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</si>
  <si>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</si>
  <si>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</si>
  <si>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</si>
  <si>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</si>
  <si>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</si>
  <si>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</si>
  <si>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</si>
  <si>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</si>
  <si>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</si>
  <si>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</si>
  <si>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</si>
  <si>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</si>
  <si>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</si>
  <si>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</si>
  <si>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</si>
  <si>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</si>
  <si>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</si>
  <si>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</si>
  <si>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</si>
  <si>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</si>
  <si>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</si>
  <si>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</si>
  <si>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</si>
  <si>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</si>
  <si>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</si>
  <si>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</si>
  <si>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</si>
  <si>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</si>
  <si>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</si>
  <si>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</si>
  <si>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</si>
  <si>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</si>
  <si>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</si>
  <si>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</si>
  <si>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</si>
  <si>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</si>
  <si>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</si>
  <si>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</si>
  <si>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</si>
  <si>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</si>
  <si>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</si>
  <si>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</si>
  <si>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</si>
  <si>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</si>
  <si>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</si>
  <si>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</si>
  <si>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</si>
  <si>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</si>
  <si>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</si>
  <si>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</si>
  <si>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</si>
  <si>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</si>
  <si>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</si>
  <si>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</si>
  <si>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</si>
  <si>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</si>
  <si>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</si>
  <si>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</si>
  <si>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</si>
  <si>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</si>
  <si>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</si>
  <si>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</si>
  <si>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</si>
  <si>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</si>
  <si>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</si>
  <si>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</si>
  <si>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</si>
  <si>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</si>
  <si>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</si>
  <si>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</si>
  <si>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</si>
  <si>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</si>
  <si>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</si>
  <si>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</si>
  <si>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</si>
  <si>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</si>
  <si>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</si>
  <si>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</si>
  <si>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</si>
  <si>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</si>
  <si>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</si>
  <si>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</si>
  <si>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</si>
  <si>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</si>
  <si>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</si>
  <si>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</si>
  <si>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</si>
  <si>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</si>
  <si>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</si>
  <si>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</si>
  <si>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</si>
  <si>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</si>
  <si>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</si>
  <si>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</si>
  <si>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</si>
  <si>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</si>
  <si>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</si>
  <si>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</si>
  <si>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</si>
  <si>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</si>
  <si>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</si>
  <si>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</si>
  <si>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</si>
  <si>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</si>
  <si>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</si>
  <si>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</si>
  <si>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</si>
  <si>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</si>
  <si>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</si>
  <si>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</si>
  <si>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</si>
  <si>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</si>
  <si>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</si>
  <si>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</si>
  <si>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</si>
  <si>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</si>
  <si>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</si>
  <si>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</si>
  <si>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</si>
  <si>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</si>
  <si>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</si>
  <si>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</si>
  <si>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</si>
  <si>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</si>
  <si>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</si>
  <si>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</si>
  <si>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</si>
  <si>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</si>
  <si>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</si>
  <si>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</si>
  <si>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</si>
  <si>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</si>
  <si>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</si>
  <si>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</si>
  <si>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</si>
  <si>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</si>
  <si>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</si>
  <si>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</si>
  <si>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</si>
  <si>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</si>
  <si>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</si>
  <si>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</si>
  <si>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</si>
  <si>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</si>
  <si>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</si>
  <si>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</si>
  <si>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</si>
  <si>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</si>
  <si>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</si>
  <si>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</si>
  <si>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</si>
  <si>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</si>
  <si>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</si>
  <si>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</si>
  <si>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</si>
  <si>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</si>
  <si>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</si>
  <si>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</si>
  <si>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</si>
  <si>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</si>
  <si>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</si>
  <si>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</si>
  <si>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</si>
  <si>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</si>
  <si>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</si>
  <si>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</si>
  <si>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</si>
  <si>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</si>
  <si>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</si>
  <si>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</si>
  <si>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</si>
  <si>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</si>
  <si>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</si>
  <si>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</si>
  <si>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</si>
  <si>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</si>
  <si>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</si>
  <si>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</si>
  <si>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</si>
  <si>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</si>
  <si>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</si>
  <si>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</si>
  <si>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</si>
  <si>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</si>
  <si>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</si>
  <si>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</si>
  <si>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</si>
  <si>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</si>
  <si>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</si>
  <si>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</si>
  <si>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</si>
  <si>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</si>
  <si>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</si>
  <si>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</si>
  <si>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</si>
  <si>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</si>
  <si>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</si>
  <si>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</si>
  <si>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</si>
  <si>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</si>
  <si>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</si>
  <si>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</si>
  <si>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</si>
  <si>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</si>
  <si>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</si>
  <si>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</si>
  <si>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</si>
  <si>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</si>
  <si>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</si>
  <si>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</si>
  <si>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</si>
  <si>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</si>
  <si>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</si>
  <si>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</si>
  <si>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</si>
  <si>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</si>
  <si>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</si>
  <si>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</si>
  <si>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</si>
  <si>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</si>
  <si>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</si>
  <si>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</si>
  <si>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</si>
  <si>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</si>
  <si>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</si>
  <si>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</si>
  <si>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</si>
  <si>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</si>
  <si>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</si>
  <si>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</si>
  <si>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</si>
  <si>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</si>
  <si>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</si>
  <si>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</si>
  <si>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</si>
  <si>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</si>
  <si>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</si>
  <si>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</si>
  <si>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</si>
  <si>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</si>
  <si>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</si>
  <si>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</si>
  <si>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</si>
  <si>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</si>
  <si>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</si>
  <si>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</si>
  <si>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</si>
  <si>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</si>
  <si>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</si>
  <si>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</si>
  <si>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</si>
  <si>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</si>
  <si>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</si>
  <si>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</si>
  <si>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</si>
  <si>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</si>
  <si>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</si>
  <si>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</si>
  <si>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</si>
  <si>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</si>
  <si>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</si>
  <si>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</si>
  <si>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</si>
  <si>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</si>
  <si>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</si>
  <si>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</si>
  <si>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</si>
  <si>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</si>
  <si>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</si>
  <si>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</si>
  <si>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</si>
  <si>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</si>
  <si>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</si>
  <si>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</si>
  <si>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</si>
  <si>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</si>
  <si>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</si>
  <si>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</si>
  <si>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</si>
  <si>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</si>
  <si>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</si>
  <si>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</si>
  <si>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</si>
  <si>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</si>
  <si>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</si>
  <si>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</si>
  <si>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</si>
  <si>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</si>
  <si>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</si>
  <si>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</si>
  <si>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</si>
  <si>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</si>
  <si>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</si>
  <si>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</si>
  <si>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</si>
  <si>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</si>
  <si>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</si>
  <si>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</si>
  <si>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</si>
  <si>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</si>
  <si>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</si>
  <si>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</si>
  <si>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</si>
  <si>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</si>
  <si>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</si>
  <si>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</si>
  <si>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</si>
  <si>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</si>
  <si>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</si>
  <si>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</si>
  <si>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</si>
  <si>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</si>
  <si>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</si>
  <si>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</si>
  <si>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</si>
  <si>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</si>
  <si>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</si>
  <si>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</si>
  <si>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</si>
  <si>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</si>
  <si>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</si>
  <si>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</si>
  <si>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</si>
  <si>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</si>
  <si>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</si>
  <si>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</si>
  <si>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</si>
  <si>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</si>
  <si>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</si>
  <si>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</si>
  <si>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</si>
  <si>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</si>
  <si>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</si>
  <si>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</si>
  <si>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</si>
  <si>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</si>
  <si>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</si>
  <si>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</si>
  <si>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</si>
  <si>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</si>
  <si>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</si>
  <si>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</si>
  <si>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</si>
  <si>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</si>
  <si>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</si>
  <si>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</si>
  <si>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</si>
  <si>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</si>
  <si>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</si>
  <si>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</si>
  <si>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</si>
  <si>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</si>
  <si>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</si>
  <si>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</si>
  <si>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</si>
  <si>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</si>
  <si>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</si>
  <si>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</si>
  <si>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</si>
  <si>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</si>
  <si>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</si>
  <si>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</si>
  <si>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</si>
  <si>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</si>
  <si>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</si>
  <si>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</si>
  <si>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</si>
  <si>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</si>
  <si>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</si>
  <si>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</si>
  <si>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</si>
  <si>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</si>
  <si>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</si>
  <si>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</si>
  <si>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</si>
  <si>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</si>
  <si>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</si>
  <si>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</si>
  <si>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</si>
  <si>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</si>
  <si>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</si>
  <si>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</si>
  <si>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</si>
  <si>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</si>
  <si>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</si>
  <si>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</si>
  <si>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</si>
  <si>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</si>
  <si>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</si>
  <si>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</si>
  <si>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</si>
  <si>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</si>
  <si>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</si>
  <si>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</si>
  <si>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</si>
  <si>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</si>
  <si>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</si>
  <si>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</si>
  <si>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</si>
  <si>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</si>
  <si>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</si>
  <si>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</si>
  <si>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</si>
  <si>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</si>
  <si>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</si>
  <si>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</si>
  <si>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</si>
  <si>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</si>
  <si>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</si>
  <si>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</si>
  <si>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</si>
  <si>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</si>
  <si>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</si>
  <si>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</si>
  <si>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</si>
  <si>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</si>
  <si>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</si>
  <si>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</si>
  <si>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</si>
  <si>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</si>
  <si>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</si>
  <si>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</si>
  <si>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</si>
  <si>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</si>
  <si>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</si>
  <si>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</si>
  <si>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</si>
  <si>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</si>
  <si>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</si>
  <si>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</si>
  <si>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</si>
  <si>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</si>
  <si>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</si>
  <si>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</si>
  <si>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</si>
  <si>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</si>
  <si>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</si>
  <si>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</si>
  <si>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</si>
  <si>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</si>
  <si>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</si>
  <si>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</si>
  <si>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</si>
  <si>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</si>
  <si>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</si>
  <si>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</si>
  <si>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</si>
  <si>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</si>
  <si>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</si>
  <si>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</si>
  <si>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</si>
  <si>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</si>
  <si>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</si>
  <si>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</si>
  <si>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</si>
  <si>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</si>
  <si>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</si>
  <si>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</si>
  <si>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</si>
  <si>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</si>
  <si>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</si>
  <si>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</si>
  <si>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</si>
  <si>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</si>
  <si>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</si>
  <si>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</si>
  <si>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</si>
  <si>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</si>
  <si>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</si>
  <si>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</si>
  <si>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</si>
  <si>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</si>
  <si>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</si>
  <si>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</si>
  <si>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</si>
  <si>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</si>
  <si>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</si>
  <si>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</si>
  <si>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</si>
  <si>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</si>
  <si>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</si>
  <si>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</si>
  <si>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</si>
  <si>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</si>
  <si>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</si>
  <si>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</si>
  <si>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</si>
  <si>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</si>
  <si>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</si>
  <si>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</si>
  <si>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</si>
  <si>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</si>
  <si>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</si>
  <si>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</si>
  <si>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</si>
  <si>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</si>
  <si>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</si>
  <si>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</si>
  <si>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</si>
  <si>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</si>
  <si>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</si>
  <si>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</si>
  <si>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</si>
  <si>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</si>
  <si>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</si>
  <si>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</si>
  <si>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</si>
  <si>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</si>
  <si>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</si>
  <si>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</si>
  <si>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</si>
  <si>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</si>
  <si>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</si>
  <si>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</si>
  <si>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</si>
  <si>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</si>
  <si>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</si>
  <si>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</si>
  <si>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</si>
  <si>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</si>
  <si>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</si>
  <si>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</si>
  <si>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</si>
  <si>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</si>
  <si>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</si>
  <si>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</si>
  <si>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</si>
  <si>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</si>
  <si>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</si>
  <si>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</si>
  <si>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</si>
  <si>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</si>
  <si>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</si>
  <si>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</si>
  <si>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</si>
  <si>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</si>
  <si>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</si>
  <si>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</si>
  <si>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</si>
  <si>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</si>
  <si>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</si>
  <si>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</si>
  <si>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</si>
  <si>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</si>
  <si>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</si>
  <si>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</si>
  <si>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</si>
  <si>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</si>
  <si>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</si>
  <si>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</si>
  <si>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</si>
  <si>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</si>
  <si>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</si>
  <si>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</si>
  <si>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</si>
  <si>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</si>
  <si>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</si>
  <si>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</si>
  <si>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</si>
  <si>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</si>
  <si>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</si>
  <si>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</si>
  <si>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</si>
  <si>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</si>
  <si>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</si>
  <si>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</si>
  <si>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</si>
  <si>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</si>
  <si>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</si>
  <si>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</si>
  <si>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</si>
  <si>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</si>
  <si>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</si>
  <si>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</si>
  <si>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</si>
  <si>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</si>
  <si>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</si>
  <si>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</si>
  <si>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</si>
  <si>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</si>
  <si>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</si>
  <si>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</si>
  <si>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</si>
  <si>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</si>
  <si>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</si>
  <si>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</si>
  <si>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</si>
  <si>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</si>
  <si>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</si>
  <si>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</si>
  <si>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</si>
  <si>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</si>
  <si>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</si>
  <si>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</si>
  <si>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</si>
  <si>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</si>
  <si>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</si>
  <si>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</si>
  <si>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</si>
  <si>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</si>
  <si>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</si>
  <si>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</si>
  <si>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</si>
  <si>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</si>
  <si>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</si>
  <si>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</si>
  <si>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</si>
  <si>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</si>
  <si>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</si>
  <si>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</si>
  <si>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</si>
  <si>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</si>
  <si>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</si>
  <si>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</si>
  <si>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</si>
  <si>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</si>
  <si>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</si>
  <si>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</si>
  <si>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</si>
  <si>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</si>
  <si>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</si>
  <si>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</si>
  <si>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</si>
  <si>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</si>
  <si>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</si>
  <si>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</si>
  <si>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</si>
  <si>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</si>
  <si>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</si>
  <si>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</si>
  <si>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</si>
  <si>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</si>
  <si>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</si>
  <si>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</si>
  <si>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</si>
  <si>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</si>
  <si>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</si>
  <si>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</si>
  <si>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</si>
  <si>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</si>
  <si>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</si>
  <si>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</si>
  <si>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</si>
  <si>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</si>
  <si>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</si>
  <si>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</si>
  <si>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</si>
  <si>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</si>
  <si>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</si>
  <si>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</si>
  <si>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</si>
  <si>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</si>
  <si>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</si>
  <si>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</si>
  <si>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</si>
  <si>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</si>
  <si>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</si>
  <si>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</si>
  <si>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</si>
  <si>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</si>
  <si>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</si>
  <si>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</si>
  <si>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</si>
  <si>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</si>
  <si>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</si>
  <si>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</si>
  <si>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</si>
  <si>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</si>
  <si>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</si>
  <si>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</si>
  <si>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</si>
  <si>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</si>
  <si>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</si>
  <si>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</si>
  <si>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</si>
  <si>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</si>
  <si>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</si>
  <si>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</si>
  <si>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</si>
  <si>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</si>
  <si>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</si>
  <si>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</si>
  <si>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</si>
  <si>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</si>
  <si>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</si>
  <si>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</si>
  <si>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</si>
  <si>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</si>
  <si>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</si>
  <si>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</si>
  <si>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</si>
  <si>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</si>
  <si>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</si>
  <si>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</si>
  <si>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</si>
  <si>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</si>
  <si>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</si>
  <si>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</si>
  <si>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</si>
  <si>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</si>
  <si>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</si>
  <si>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</si>
  <si>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</si>
  <si>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</si>
  <si>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</si>
  <si>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</si>
  <si>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</si>
  <si>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</si>
  <si>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</si>
  <si>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</si>
  <si>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</si>
  <si>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</si>
  <si>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</si>
  <si>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</si>
  <si>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</si>
  <si>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</si>
  <si>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</si>
  <si>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</si>
  <si>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</si>
  <si>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</si>
  <si>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</si>
  <si>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</si>
  <si>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</si>
  <si>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</si>
  <si>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</si>
  <si>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</si>
  <si>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</si>
  <si>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</si>
  <si>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</si>
  <si>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</si>
  <si>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</si>
  <si>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</si>
  <si>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</si>
  <si>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</si>
  <si>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</si>
  <si>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</si>
  <si>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</si>
  <si>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</si>
  <si>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</si>
  <si>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</si>
  <si>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</si>
  <si>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</si>
  <si>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</si>
  <si>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</si>
  <si>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</si>
  <si>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</si>
  <si>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</si>
  <si>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</si>
  <si>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</si>
  <si>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</si>
  <si>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</si>
  <si>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</si>
  <si>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</si>
  <si>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</si>
  <si>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</si>
  <si>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</si>
  <si>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</si>
  <si>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</si>
  <si>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</si>
  <si>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</si>
  <si>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</si>
  <si>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</si>
  <si>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</si>
  <si>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</si>
  <si>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</si>
  <si>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</si>
  <si>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</si>
  <si>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</si>
  <si>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</si>
  <si>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</si>
  <si>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</si>
  <si>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</si>
  <si>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</si>
  <si>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</si>
  <si>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</si>
  <si>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</si>
  <si>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</si>
  <si>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</si>
  <si>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</si>
  <si>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</si>
  <si>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</si>
  <si>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</si>
  <si>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</si>
  <si>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</si>
  <si>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</si>
  <si>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</si>
  <si>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</si>
  <si>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</si>
  <si>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</si>
  <si>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</si>
  <si>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</si>
  <si>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</si>
  <si>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</si>
  <si>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</si>
  <si>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</si>
  <si>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</si>
  <si>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</si>
  <si>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</si>
  <si>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</si>
  <si>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</si>
  <si>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</si>
  <si>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</si>
  <si>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</si>
  <si>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</si>
  <si>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</si>
  <si>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</si>
  <si>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</si>
  <si>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</si>
  <si>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</si>
  <si>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</si>
  <si>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</si>
  <si>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</si>
  <si>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</si>
  <si>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</si>
  <si>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</si>
  <si>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</si>
  <si>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</si>
  <si>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</si>
  <si>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</si>
  <si>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</si>
  <si>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</si>
  <si>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</si>
  <si>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</si>
  <si>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</si>
  <si>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</si>
  <si>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</si>
  <si>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</si>
  <si>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</si>
  <si>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</si>
  <si>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</si>
  <si>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</si>
  <si>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</si>
  <si>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</si>
  <si>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</si>
  <si>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</si>
  <si>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</si>
  <si>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</si>
  <si>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</si>
  <si>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</si>
  <si>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</si>
  <si>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</si>
  <si>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</si>
  <si>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</si>
  <si>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</si>
  <si>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</si>
  <si>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</si>
  <si>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</si>
  <si>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</si>
  <si>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</si>
  <si>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</si>
  <si>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</si>
  <si>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</si>
  <si>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</si>
  <si>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</si>
  <si>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</si>
  <si>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</si>
  <si>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</si>
  <si>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</si>
  <si>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</si>
  <si>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</si>
  <si>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</si>
  <si>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</si>
  <si>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</si>
  <si>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</si>
  <si>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</si>
  <si>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</si>
  <si>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</si>
  <si>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</si>
  <si>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</si>
  <si>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</si>
  <si>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</si>
  <si>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</si>
  <si>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</si>
  <si>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</si>
  <si>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</si>
  <si>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</si>
  <si>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</si>
  <si>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</si>
  <si>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</si>
  <si>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</si>
  <si>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</si>
  <si>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</si>
  <si>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</si>
  <si>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</si>
  <si>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</si>
  <si>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</si>
  <si>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</si>
  <si>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</si>
  <si>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</si>
  <si>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</si>
  <si>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</si>
  <si>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</si>
  <si>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</si>
  <si>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</si>
  <si>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</si>
  <si>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</si>
  <si>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</si>
  <si>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</si>
  <si>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</si>
  <si>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</si>
  <si>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</si>
  <si>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</si>
  <si>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</si>
  <si>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</si>
  <si>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</si>
  <si>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</si>
  <si>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</si>
  <si>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</si>
  <si>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</si>
  <si>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</si>
  <si>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</si>
  <si>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</si>
  <si>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</si>
  <si>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</si>
  <si>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</si>
  <si>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</si>
  <si>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</si>
  <si>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</si>
  <si>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</si>
  <si>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</si>
  <si>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</si>
  <si>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</si>
  <si>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</si>
  <si>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</si>
  <si>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</si>
  <si>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</si>
  <si>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</si>
  <si>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</si>
  <si>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</si>
  <si>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</si>
  <si>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</si>
  <si>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</si>
  <si>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</si>
  <si>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</si>
  <si>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</si>
  <si>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</si>
  <si>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</si>
  <si>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</si>
  <si>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</si>
  <si>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</si>
  <si>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</si>
  <si>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</si>
  <si>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</si>
  <si>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</si>
  <si>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</si>
  <si>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</si>
  <si>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</si>
  <si>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</si>
  <si>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</si>
  <si>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</si>
  <si>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</si>
  <si>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</si>
  <si>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</si>
  <si>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</si>
  <si>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</si>
  <si>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</si>
  <si>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</si>
  <si>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</si>
  <si>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</si>
  <si>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</si>
  <si>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</si>
  <si>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</si>
  <si>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</si>
  <si>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</si>
  <si>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</si>
  <si>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</si>
  <si>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</si>
  <si>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</si>
  <si>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</si>
  <si>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</si>
  <si>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</si>
  <si>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</si>
  <si>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</si>
  <si>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</si>
  <si>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</si>
  <si>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</si>
  <si>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</si>
  <si>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</si>
  <si>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</si>
  <si>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</si>
  <si>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</si>
  <si>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</si>
  <si>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</si>
  <si>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</si>
  <si>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</si>
  <si>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</si>
  <si>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</si>
  <si>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</si>
  <si>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</si>
  <si>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</si>
  <si>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</si>
  <si>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</si>
  <si>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</si>
  <si>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</si>
  <si>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</si>
  <si>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</si>
  <si>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</si>
  <si>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</si>
  <si>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</si>
  <si>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</si>
  <si>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</si>
  <si>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</si>
  <si>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</si>
  <si>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</si>
  <si>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</si>
  <si>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</si>
  <si>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</si>
  <si>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</si>
  <si>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</si>
  <si>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</si>
  <si>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</si>
  <si>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</si>
  <si>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</si>
  <si>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</si>
  <si>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</si>
  <si>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</si>
  <si>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</si>
  <si>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</si>
  <si>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</si>
  <si>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</si>
  <si>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</si>
  <si>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</si>
  <si>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</si>
  <si>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</si>
  <si>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</si>
  <si>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</si>
  <si>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</si>
  <si>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</si>
  <si>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</si>
  <si>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</si>
  <si>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</si>
  <si>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</si>
  <si>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</si>
  <si>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</si>
  <si>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</si>
  <si>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</si>
  <si>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</si>
  <si>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</si>
  <si>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</si>
  <si>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</si>
  <si>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</si>
  <si>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</si>
  <si>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</si>
  <si>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</si>
  <si>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</si>
  <si>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</si>
  <si>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</si>
  <si>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</si>
  <si>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</si>
  <si>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</si>
  <si>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</si>
  <si>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</si>
  <si>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</si>
  <si>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</si>
  <si>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</si>
  <si>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</si>
  <si>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</si>
  <si>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</si>
  <si>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</si>
  <si>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</si>
  <si>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</si>
  <si>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</si>
  <si>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</si>
  <si>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</si>
  <si>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</si>
  <si>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</si>
  <si>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</si>
  <si>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</si>
  <si>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</si>
  <si>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</si>
  <si>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</si>
  <si>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</si>
  <si>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</si>
  <si>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</si>
  <si>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</si>
  <si>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</si>
  <si>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</si>
  <si>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</si>
  <si>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</si>
  <si>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</si>
  <si>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</si>
  <si>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</si>
  <si>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</si>
  <si>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</si>
  <si>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</si>
  <si>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</si>
  <si>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</si>
  <si>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</si>
  <si>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</si>
  <si>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</si>
  <si>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</si>
  <si>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</si>
  <si>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</si>
  <si>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</si>
  <si>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</si>
  <si>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</si>
  <si>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</si>
  <si>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</si>
  <si>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</si>
  <si>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</si>
  <si>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</si>
  <si>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</si>
  <si>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</si>
  <si>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</si>
  <si>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</si>
  <si>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</si>
  <si>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</si>
  <si>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</si>
  <si>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</si>
  <si>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</si>
  <si>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</si>
  <si>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</si>
  <si>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</si>
  <si>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</si>
  <si>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</si>
  <si>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</si>
  <si>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</si>
  <si>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</si>
  <si>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</si>
  <si>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</si>
  <si>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</si>
  <si>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</si>
  <si>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</si>
  <si>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</si>
  <si>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</si>
  <si>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</si>
  <si>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</si>
  <si>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</si>
  <si>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</si>
  <si>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</si>
  <si>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</si>
  <si>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</si>
  <si>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</si>
  <si>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</si>
  <si>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</si>
  <si>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</si>
  <si>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</si>
  <si>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</si>
  <si>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</si>
  <si>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</si>
  <si>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</si>
  <si>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</si>
  <si>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</si>
  <si>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</si>
  <si>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</si>
  <si>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</si>
  <si>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</si>
  <si>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</si>
  <si>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</si>
  <si>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</si>
  <si>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</si>
  <si>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</si>
  <si>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</si>
  <si>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</si>
  <si>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</si>
  <si>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</si>
  <si>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</si>
  <si>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</si>
  <si>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</si>
  <si>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</si>
  <si>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</si>
  <si>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</si>
  <si>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</si>
  <si>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</si>
  <si>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</si>
  <si>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</si>
  <si>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</si>
  <si>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</si>
  <si>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</si>
  <si>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</si>
  <si>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</si>
  <si>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</si>
  <si>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</si>
  <si>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</si>
  <si>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</si>
  <si>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</si>
  <si>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</si>
  <si>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</si>
  <si>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</si>
  <si>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</si>
  <si>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</si>
  <si>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</si>
  <si>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</si>
  <si>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</si>
  <si>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</si>
  <si>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</si>
  <si>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</si>
  <si>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</si>
  <si>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</si>
  <si>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</si>
  <si>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</si>
  <si>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</si>
  <si>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</si>
  <si>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</si>
  <si>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</si>
  <si>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</si>
  <si>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</si>
  <si>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</si>
  <si>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</si>
  <si>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</si>
  <si>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</si>
  <si>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</si>
  <si>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</si>
  <si>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</si>
  <si>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</si>
  <si>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</si>
  <si>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</si>
  <si>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</si>
  <si>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</si>
  <si>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</si>
  <si>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</si>
  <si>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</si>
  <si>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</si>
  <si>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</si>
  <si>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</si>
  <si>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</si>
  <si>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</si>
  <si>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</si>
  <si>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</si>
  <si>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</si>
  <si>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</si>
  <si>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</si>
  <si>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</si>
  <si>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</si>
  <si>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</si>
  <si>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</si>
  <si>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</si>
  <si>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</si>
  <si>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</si>
  <si>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</si>
  <si>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</si>
  <si>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</si>
  <si>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</si>
  <si>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</si>
  <si>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</si>
  <si>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</si>
  <si>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</si>
  <si>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</si>
  <si>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</si>
  <si>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</si>
  <si>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</si>
  <si>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</si>
  <si>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</si>
  <si>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</si>
  <si>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</si>
  <si>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</si>
  <si>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</si>
  <si>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</si>
  <si>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</si>
  <si>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</si>
  <si>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</si>
  <si>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</si>
  <si>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</si>
  <si>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</si>
  <si>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</si>
  <si>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</si>
  <si>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</si>
  <si>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</si>
  <si>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</si>
  <si>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</si>
  <si>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</si>
  <si>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</si>
  <si>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</si>
  <si>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</si>
  <si>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</si>
  <si>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</si>
  <si>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</si>
  <si>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</si>
  <si>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</si>
  <si>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</si>
  <si>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</si>
  <si>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</si>
  <si>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</si>
  <si>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</si>
  <si>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</si>
  <si>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</si>
  <si>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</si>
  <si>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</si>
  <si>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</si>
  <si>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</si>
  <si>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</si>
  <si>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</si>
  <si>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</si>
  <si>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</si>
  <si>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</si>
  <si>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</si>
  <si>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</si>
  <si>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</si>
  <si>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</si>
  <si>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</si>
  <si>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</si>
  <si>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</si>
  <si>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</si>
  <si>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</si>
  <si>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</si>
  <si>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</si>
  <si>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</si>
  <si>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</si>
  <si>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</si>
  <si>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</si>
  <si>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</si>
  <si>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</si>
  <si>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</si>
  <si>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</si>
  <si>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</si>
  <si>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</si>
  <si>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</si>
  <si>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</si>
  <si>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</si>
  <si>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</si>
  <si>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</si>
  <si>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</si>
  <si>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</si>
  <si>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</si>
  <si>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</si>
  <si>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</si>
  <si>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</si>
  <si>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</si>
  <si>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</si>
  <si>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</si>
  <si>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</si>
  <si>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</si>
  <si>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</si>
  <si>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</si>
  <si>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</si>
  <si>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</si>
  <si>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</si>
  <si>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</si>
  <si>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</si>
  <si>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</si>
  <si>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</si>
  <si>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</si>
  <si>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</si>
  <si>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</si>
  <si>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</si>
  <si>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</si>
  <si>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</si>
  <si>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</si>
  <si>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</si>
  <si>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</si>
  <si>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</si>
  <si>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</si>
  <si>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</si>
  <si>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</si>
  <si>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</si>
  <si>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</si>
  <si>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</si>
  <si>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</si>
  <si>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</si>
  <si>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</si>
  <si>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</si>
  <si>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</si>
  <si>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</si>
  <si>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</si>
  <si>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</si>
  <si>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</si>
  <si>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</si>
  <si>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</si>
  <si>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</si>
  <si>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</si>
  <si>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</si>
  <si>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</si>
  <si>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</si>
  <si>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</si>
  <si>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</si>
  <si>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</si>
  <si>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</si>
  <si>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</si>
  <si>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</si>
  <si>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</si>
  <si>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</si>
  <si>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</si>
  <si>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</si>
  <si>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</si>
  <si>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</si>
  <si>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</si>
  <si>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</si>
  <si>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</si>
  <si>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</si>
  <si>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</si>
  <si>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</si>
  <si>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</si>
  <si>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</si>
  <si>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</si>
  <si>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</si>
  <si>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</si>
  <si>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</si>
  <si>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</si>
  <si>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</si>
  <si>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</si>
  <si>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</si>
  <si>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</si>
  <si>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</si>
  <si>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</si>
  <si>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</si>
  <si>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</si>
  <si>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</si>
  <si>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</si>
  <si>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</si>
  <si>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</si>
  <si>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</si>
  <si>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</si>
  <si>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</si>
  <si>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</si>
  <si>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</si>
  <si>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</si>
  <si>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</si>
  <si>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</si>
  <si>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</si>
  <si>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</si>
  <si>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</si>
  <si>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</si>
  <si>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</si>
  <si>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</si>
  <si>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</si>
  <si>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</si>
  <si>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</si>
  <si>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</si>
  <si>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</si>
  <si>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</si>
  <si>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</si>
  <si>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</si>
  <si>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</si>
  <si>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</si>
  <si>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</si>
  <si>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</si>
  <si>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</si>
  <si>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</si>
  <si>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</si>
  <si>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</si>
  <si>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</si>
  <si>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</si>
  <si>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</si>
  <si>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</si>
  <si>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</si>
  <si>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</si>
  <si>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</si>
  <si>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</si>
  <si>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</si>
  <si>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</si>
  <si>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</si>
  <si>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</si>
  <si>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</si>
  <si>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</si>
  <si>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</si>
  <si>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</si>
  <si>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</si>
  <si>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</si>
  <si>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</si>
  <si>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</si>
  <si>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</si>
  <si>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</si>
  <si>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</si>
  <si>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</si>
  <si>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</si>
  <si>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</si>
  <si>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</si>
  <si>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</si>
  <si>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</si>
  <si>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</si>
  <si>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</si>
  <si>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</si>
  <si>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</si>
  <si>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</si>
  <si>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</si>
  <si>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</si>
  <si>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</si>
  <si>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</si>
  <si>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</si>
  <si>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</si>
  <si>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</si>
  <si>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</si>
  <si>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</si>
  <si>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</si>
  <si>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</si>
  <si>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</si>
  <si>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</si>
  <si>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</si>
  <si>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</si>
  <si>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</si>
  <si>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</si>
  <si>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</si>
  <si>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</si>
  <si>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</si>
  <si>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</si>
  <si>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</si>
  <si>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</si>
  <si>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</si>
  <si>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</si>
  <si>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</si>
  <si>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</si>
  <si>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</si>
  <si>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</si>
  <si>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</si>
  <si>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</si>
  <si>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</si>
  <si>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</si>
  <si>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</si>
  <si>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</si>
  <si>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</si>
  <si>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</si>
  <si>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</si>
  <si>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</si>
  <si>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</si>
  <si>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</si>
  <si>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</si>
  <si>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</si>
  <si>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</si>
  <si>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</si>
  <si>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</si>
  <si>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</si>
  <si>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</si>
  <si>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</si>
  <si>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</si>
  <si>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</si>
  <si>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</si>
  <si>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</si>
  <si>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</si>
  <si>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</si>
  <si>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</si>
  <si>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</si>
  <si>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</si>
  <si>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</si>
  <si>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</si>
  <si>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</si>
  <si>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</si>
  <si>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</si>
  <si>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</si>
  <si>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</si>
  <si>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</si>
  <si>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</si>
  <si>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</si>
  <si>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</si>
  <si>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</si>
  <si>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</si>
  <si>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</si>
  <si>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</si>
  <si>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</si>
  <si>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</si>
  <si>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</si>
  <si>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</si>
  <si>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</si>
  <si>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</si>
  <si>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</si>
  <si>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</si>
  <si>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</si>
  <si>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</si>
  <si>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</si>
  <si>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</si>
  <si>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</si>
  <si>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</si>
  <si>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</si>
  <si>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</si>
  <si>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</si>
  <si>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</si>
  <si>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</si>
  <si>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</si>
  <si>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</si>
  <si>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</si>
  <si>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</si>
  <si>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</si>
  <si>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</si>
  <si>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</si>
  <si>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</si>
  <si>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</si>
  <si>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</si>
  <si>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</si>
  <si>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</si>
  <si>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</si>
  <si>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</si>
  <si>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</si>
  <si>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</si>
  <si>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</si>
  <si>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</si>
  <si>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</si>
  <si>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</si>
  <si>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</si>
  <si>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</si>
  <si>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</si>
  <si>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</si>
  <si>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</si>
  <si>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</si>
  <si>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</si>
  <si>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</si>
  <si>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</si>
  <si>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</si>
  <si>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</si>
  <si>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</si>
  <si>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</si>
  <si>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</si>
  <si>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</si>
  <si>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</si>
  <si>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</si>
  <si>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</si>
  <si>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</si>
  <si>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</si>
  <si>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</si>
  <si>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</si>
  <si>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</si>
  <si>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</si>
  <si>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</si>
  <si>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</si>
  <si>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</si>
  <si>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</si>
  <si>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</si>
  <si>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</si>
  <si>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</si>
  <si>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</si>
  <si>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</si>
  <si>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</si>
  <si>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</si>
  <si>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</si>
  <si>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</si>
  <si>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</si>
  <si>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</si>
  <si>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</si>
  <si>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</si>
  <si>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</si>
  <si>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</si>
  <si>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</si>
  <si>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</si>
  <si>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</si>
  <si>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</si>
  <si>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</si>
  <si>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</si>
  <si>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</si>
  <si>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</si>
  <si>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</si>
  <si>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</si>
  <si>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</si>
  <si>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</si>
  <si>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</si>
  <si>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</si>
  <si>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</si>
  <si>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</si>
  <si>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</si>
  <si>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</si>
  <si>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</si>
  <si>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</si>
  <si>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</si>
  <si>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</si>
  <si>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</si>
  <si>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</si>
  <si>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</si>
  <si>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</si>
  <si>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</si>
  <si>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</si>
  <si>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</si>
  <si>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</si>
  <si>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</si>
  <si>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</si>
  <si>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</si>
  <si>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</si>
  <si>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</si>
  <si>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</si>
  <si>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</si>
  <si>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</si>
  <si>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</si>
  <si>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</si>
  <si>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</si>
  <si>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</si>
  <si>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</si>
  <si>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</si>
  <si>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</si>
  <si>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</si>
  <si>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</si>
  <si>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</si>
  <si>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</si>
  <si>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</si>
  <si>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</si>
  <si>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</si>
  <si>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</si>
  <si>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</si>
  <si>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</si>
  <si>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</si>
  <si>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</si>
  <si>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</si>
  <si>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</si>
  <si>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</si>
  <si>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</si>
  <si>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</si>
  <si>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</si>
  <si>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</si>
  <si>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</si>
  <si>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</si>
  <si>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</si>
  <si>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</si>
  <si>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</si>
  <si>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</si>
  <si>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</si>
  <si>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</si>
  <si>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</si>
  <si>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</si>
  <si>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</si>
  <si>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</si>
  <si>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</si>
  <si>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</si>
  <si>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</si>
  <si>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</si>
  <si>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</si>
  <si>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</si>
  <si>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</si>
  <si>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</si>
  <si>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</si>
  <si>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</si>
  <si>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</si>
  <si>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</si>
  <si>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</si>
  <si>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</si>
  <si>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</si>
  <si>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</si>
  <si>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</si>
  <si>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</si>
  <si>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</si>
  <si>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</si>
  <si>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</si>
  <si>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</si>
  <si>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</si>
  <si>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</si>
  <si>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</si>
  <si>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</si>
  <si>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</si>
  <si>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</si>
  <si>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</si>
  <si>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</si>
  <si>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</si>
  <si>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</si>
  <si>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</si>
  <si>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</si>
  <si>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</si>
  <si>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</si>
  <si>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</si>
  <si>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</si>
  <si>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</si>
  <si>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</si>
  <si>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</si>
  <si>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</si>
  <si>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</si>
  <si>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</si>
  <si>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</si>
  <si>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</si>
  <si>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</si>
  <si>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</si>
  <si>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</si>
  <si>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</si>
  <si>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</si>
  <si>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</si>
  <si>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</si>
  <si>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</si>
  <si>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</si>
  <si>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</si>
  <si>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</si>
  <si>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</si>
  <si>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</si>
  <si>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</si>
  <si>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</si>
  <si>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</si>
  <si>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</si>
  <si>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</si>
  <si>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</si>
  <si>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</si>
  <si>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</si>
  <si>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</si>
  <si>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</si>
  <si>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</si>
  <si>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</si>
  <si>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</si>
  <si>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</si>
  <si>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</si>
  <si>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</si>
  <si>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</si>
  <si>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</si>
  <si>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</si>
  <si>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</si>
  <si>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</si>
  <si>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</si>
  <si>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</si>
  <si>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</si>
  <si>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</si>
  <si>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</si>
  <si>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</si>
  <si>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</si>
  <si>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</si>
  <si>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</si>
  <si>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</si>
  <si>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</si>
  <si>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</si>
  <si>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</si>
  <si>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</si>
  <si>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</si>
  <si>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</si>
  <si>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</si>
  <si>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</si>
  <si>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</si>
  <si>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</si>
  <si>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</si>
  <si>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</si>
  <si>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</si>
  <si>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</si>
  <si>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</si>
  <si>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</si>
  <si>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</si>
  <si>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</si>
  <si>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</si>
  <si>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</si>
  <si>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</si>
  <si>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</si>
  <si>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</si>
  <si>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</si>
  <si>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</si>
  <si>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</si>
  <si>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</si>
  <si>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</si>
  <si>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</si>
  <si>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</si>
  <si>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</si>
  <si>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</si>
  <si>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</si>
  <si>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</si>
  <si>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</si>
  <si>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</si>
  <si>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</si>
  <si>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</si>
  <si>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</si>
  <si>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</si>
  <si>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</si>
  <si>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</si>
  <si>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</si>
  <si>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</si>
  <si>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</si>
  <si>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</si>
  <si>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</si>
  <si>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</si>
  <si>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</si>
  <si>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</si>
  <si>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</si>
  <si>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</si>
  <si>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</si>
  <si>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</si>
  <si>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</si>
  <si>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</si>
  <si>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</si>
  <si>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</si>
  <si>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</si>
  <si>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</si>
  <si>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</si>
  <si>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</si>
  <si>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</si>
  <si>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</si>
  <si>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</si>
  <si>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</si>
  <si>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</si>
  <si>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</si>
  <si>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</si>
  <si>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</si>
  <si>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</si>
  <si>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</si>
  <si>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</si>
  <si>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</si>
  <si>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</si>
  <si>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</si>
  <si>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</si>
  <si>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</si>
  <si>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</si>
  <si>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</si>
  <si>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</si>
  <si>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</si>
  <si>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</si>
  <si>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</si>
  <si>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</si>
  <si>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</si>
  <si>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</si>
  <si>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</si>
  <si>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</si>
  <si>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</si>
  <si>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</si>
  <si>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</si>
  <si>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</si>
  <si>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</si>
  <si>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</si>
  <si>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</si>
  <si>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</si>
  <si>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</si>
  <si>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</si>
  <si>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</si>
  <si>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</si>
  <si>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</si>
  <si>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</si>
  <si>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</si>
  <si>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</si>
  <si>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</si>
  <si>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</si>
  <si>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</si>
  <si>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</si>
  <si>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</si>
  <si>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</si>
  <si>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</si>
  <si>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</si>
  <si>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</si>
  <si>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</si>
  <si>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</si>
  <si>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</si>
  <si>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</si>
  <si>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</si>
  <si>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</si>
  <si>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</si>
  <si>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</si>
  <si>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</si>
  <si>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</si>
  <si>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</si>
  <si>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</si>
  <si>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</si>
  <si>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</si>
  <si>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</si>
  <si>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</si>
  <si>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</si>
  <si>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</si>
  <si>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</si>
  <si>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</si>
  <si>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</si>
  <si>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</si>
  <si>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</si>
  <si>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</si>
  <si>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</si>
  <si>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</si>
  <si>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</si>
  <si>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</si>
  <si>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</si>
  <si>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</si>
  <si>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</si>
  <si>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</si>
  <si>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</si>
  <si>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</si>
  <si>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</si>
  <si>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</si>
  <si>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</si>
  <si>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</si>
  <si>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</si>
  <si>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</si>
  <si>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</si>
  <si>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</si>
  <si>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</si>
  <si>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</si>
  <si>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</si>
  <si>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</si>
  <si>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</si>
  <si>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</si>
  <si>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</si>
  <si>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</si>
  <si>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</si>
  <si>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</si>
  <si>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</si>
  <si>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</si>
  <si>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</si>
  <si>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</si>
  <si>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</si>
  <si>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</si>
  <si>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</si>
  <si>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</si>
  <si>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</si>
  <si>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</si>
  <si>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</si>
  <si>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</si>
  <si>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</si>
  <si>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</si>
  <si>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</si>
  <si>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</si>
  <si>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</si>
  <si>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</si>
  <si>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</si>
  <si>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</si>
  <si>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</si>
  <si>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</si>
  <si>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</si>
  <si>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</si>
  <si>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</si>
  <si>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</si>
  <si>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</si>
  <si>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</si>
  <si>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</si>
  <si>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</si>
  <si>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</si>
  <si>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</si>
  <si>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</si>
  <si>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</si>
  <si>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</si>
  <si>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</si>
  <si>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</si>
  <si>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</si>
  <si>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</si>
  <si>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</si>
  <si>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</si>
  <si>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</si>
  <si>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</si>
  <si>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</si>
  <si>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</si>
  <si>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</si>
  <si>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</si>
  <si>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</si>
  <si>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</si>
  <si>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</si>
  <si>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</si>
  <si>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</si>
  <si>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</si>
  <si>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</si>
  <si>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</si>
  <si>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</si>
  <si>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</si>
  <si>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</si>
  <si>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</si>
  <si>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</si>
  <si>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</si>
  <si>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</si>
  <si>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</si>
  <si>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</si>
  <si>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</si>
  <si>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</si>
  <si>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</si>
  <si>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</si>
  <si>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</si>
  <si>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</si>
  <si>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</si>
  <si>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</si>
  <si>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</si>
  <si>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</si>
  <si>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</si>
  <si>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</si>
  <si>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</si>
  <si>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</si>
  <si>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</si>
  <si>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</si>
  <si>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</si>
  <si>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</si>
  <si>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</si>
  <si>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</si>
  <si>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</si>
  <si>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</si>
  <si>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</si>
  <si>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</si>
  <si>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</si>
  <si>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</si>
  <si>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</si>
  <si>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</si>
  <si>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</si>
  <si>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</si>
  <si>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</si>
  <si>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</si>
  <si>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</si>
  <si>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</si>
  <si>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</si>
  <si>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</si>
  <si>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</si>
  <si>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</si>
  <si>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</si>
  <si>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</si>
  <si>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</si>
  <si>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</si>
  <si>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</si>
  <si>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</si>
  <si>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</si>
  <si>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</si>
  <si>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</si>
  <si>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</si>
  <si>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</si>
  <si>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</si>
  <si>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</si>
  <si>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</si>
  <si>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</si>
  <si>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</si>
  <si>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</si>
  <si>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</si>
  <si>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</si>
  <si>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</si>
  <si>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</si>
  <si>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</si>
  <si>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</si>
  <si>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</si>
  <si>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</si>
  <si>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</si>
  <si>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</si>
  <si>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</si>
  <si>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</si>
  <si>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</si>
  <si>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</si>
  <si>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</si>
  <si>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</si>
  <si>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</si>
  <si>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</si>
  <si>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</si>
  <si>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</si>
  <si>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</si>
  <si>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</si>
  <si>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</si>
  <si>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</si>
  <si>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</si>
  <si>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</si>
  <si>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</si>
  <si>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</si>
  <si>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</si>
  <si>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</si>
  <si>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</si>
  <si>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</si>
  <si>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</si>
  <si>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</si>
  <si>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</si>
  <si>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</si>
  <si>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</si>
  <si>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</si>
  <si>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</si>
  <si>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</si>
  <si>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</si>
  <si>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</si>
  <si>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</si>
  <si>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</si>
  <si>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</si>
  <si>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</si>
  <si>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</si>
  <si>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</si>
  <si>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</si>
  <si>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</si>
  <si>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</si>
  <si>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</si>
  <si>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</si>
  <si>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</si>
  <si>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</si>
  <si>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</si>
  <si>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</si>
  <si>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</si>
  <si>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</si>
  <si>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</si>
  <si>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</si>
  <si>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</si>
  <si>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</si>
  <si>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</si>
  <si>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</si>
  <si>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</si>
  <si>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</si>
  <si>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</si>
  <si>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</si>
  <si>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</si>
  <si>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</si>
  <si>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</si>
  <si>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</si>
  <si>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</si>
  <si>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</si>
  <si>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</si>
  <si>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</si>
  <si>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</si>
  <si>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</si>
  <si>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</si>
  <si>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</si>
  <si>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</si>
  <si>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</si>
  <si>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</si>
  <si>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</si>
  <si>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</si>
  <si>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</si>
  <si>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</si>
  <si>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</si>
  <si>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</si>
  <si>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</si>
  <si>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</si>
  <si>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</si>
  <si>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</si>
  <si>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</si>
  <si>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</si>
  <si>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</si>
  <si>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</si>
  <si>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</si>
  <si>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</si>
  <si>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</si>
  <si>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</si>
  <si>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</si>
  <si>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</si>
  <si>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</si>
  <si>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</si>
  <si>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</si>
  <si>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</si>
  <si>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</si>
  <si>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</si>
  <si>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</si>
  <si>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</si>
  <si>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</si>
  <si>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</si>
  <si>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</si>
  <si>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</si>
  <si>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</si>
  <si>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</si>
  <si>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</si>
  <si>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</si>
  <si>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</si>
  <si>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</si>
  <si>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</si>
  <si>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</si>
  <si>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</si>
  <si>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</si>
  <si>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</si>
  <si>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</si>
  <si>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</si>
  <si>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</si>
  <si>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</si>
  <si>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</si>
  <si>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</si>
  <si>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</si>
  <si>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</si>
  <si>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</si>
  <si>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</si>
  <si>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</si>
  <si>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</si>
  <si>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</si>
  <si>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</si>
  <si>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</si>
  <si>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</si>
  <si>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</si>
  <si>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</si>
  <si>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</si>
  <si>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</si>
  <si>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</si>
  <si>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</si>
  <si>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</si>
  <si>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</si>
  <si>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</si>
  <si>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</si>
  <si>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</si>
  <si>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</si>
  <si>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</si>
  <si>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</si>
  <si>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</si>
  <si>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</si>
  <si>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</si>
  <si>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</si>
  <si>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</si>
  <si>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</si>
  <si>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</si>
  <si>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</si>
  <si>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</si>
  <si>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</si>
  <si>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</si>
  <si>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</si>
  <si>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</si>
  <si>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</si>
  <si>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</si>
  <si>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</si>
  <si>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</si>
  <si>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</si>
  <si>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</si>
  <si>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</si>
  <si>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</si>
  <si>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</si>
  <si>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</si>
  <si>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</si>
  <si>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</si>
  <si>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</si>
  <si>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</si>
  <si>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</si>
  <si>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</si>
  <si>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</si>
  <si>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</si>
  <si>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</si>
  <si>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</si>
  <si>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</si>
  <si>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</si>
  <si>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</si>
  <si>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</si>
  <si>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</si>
  <si>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</si>
  <si>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</si>
  <si>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</si>
  <si>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</si>
  <si>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</si>
  <si>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</si>
  <si>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</si>
  <si>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</si>
  <si>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</si>
  <si>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</si>
  <si>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</si>
  <si>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</si>
  <si>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</si>
  <si>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</si>
  <si>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</si>
  <si>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</si>
  <si>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</si>
  <si>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</si>
  <si>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</si>
  <si>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</si>
  <si>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</si>
  <si>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</si>
  <si>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</si>
  <si>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</si>
  <si>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</si>
  <si>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</si>
  <si>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</si>
  <si>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</si>
  <si>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</si>
  <si>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</si>
  <si>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</si>
  <si>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</si>
  <si>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</si>
  <si>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</si>
  <si>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</si>
  <si>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</si>
  <si>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</si>
  <si>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</si>
  <si>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</si>
  <si>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</si>
  <si>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</si>
  <si>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</si>
  <si>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</si>
  <si>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</si>
  <si>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</si>
  <si>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</si>
  <si>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</si>
  <si>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</si>
  <si>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</si>
  <si>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</si>
  <si>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</si>
  <si>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</si>
  <si>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</si>
  <si>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</si>
  <si>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</si>
  <si>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</si>
  <si>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</si>
  <si>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</si>
  <si>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</si>
  <si>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</si>
  <si>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</si>
  <si>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</si>
  <si>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</si>
  <si>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</si>
  <si>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</si>
  <si>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</si>
  <si>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</si>
  <si>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</si>
  <si>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</si>
  <si>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</si>
  <si>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</si>
  <si>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</si>
  <si>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</si>
  <si>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</si>
  <si>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</si>
  <si>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</si>
  <si>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</si>
  <si>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</si>
  <si>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</si>
  <si>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</si>
  <si>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</si>
  <si>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</si>
  <si>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</si>
  <si>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</si>
  <si>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</si>
  <si>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</si>
  <si>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</si>
  <si>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</si>
  <si>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</si>
  <si>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</si>
  <si>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</si>
  <si>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</si>
  <si>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</si>
  <si>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</si>
  <si>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</si>
  <si>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</si>
  <si>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</si>
  <si>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</si>
  <si>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</si>
  <si>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</si>
  <si>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</si>
  <si>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</si>
  <si>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</si>
  <si>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</si>
  <si>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</si>
  <si>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</si>
  <si>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</si>
  <si>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</si>
  <si>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</si>
  <si>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</si>
  <si>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</si>
  <si>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</si>
  <si>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</si>
  <si>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</si>
  <si>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</si>
  <si>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</si>
  <si>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</si>
  <si>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</si>
  <si>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</si>
  <si>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</si>
  <si>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</si>
  <si>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</si>
  <si>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</si>
  <si>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</si>
  <si>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</si>
  <si>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</si>
  <si>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</si>
  <si>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</si>
  <si>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</si>
  <si>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</si>
  <si>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</si>
  <si>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</si>
  <si>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</si>
  <si>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</si>
  <si>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</si>
  <si>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</si>
  <si>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</si>
  <si>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</si>
  <si>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</si>
  <si>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</si>
  <si>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</si>
  <si>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</si>
  <si>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</si>
  <si>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</si>
  <si>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</si>
  <si>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</si>
  <si>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</si>
  <si>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</si>
  <si>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</si>
  <si>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</si>
  <si>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</si>
  <si>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</si>
  <si>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</si>
  <si>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</si>
  <si>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</si>
  <si>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</si>
  <si>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</si>
  <si>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</si>
  <si>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</si>
  <si>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</si>
  <si>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</si>
  <si>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</si>
  <si>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</si>
  <si>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</si>
  <si>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</si>
  <si>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</si>
  <si>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</si>
  <si>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</si>
  <si>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</si>
  <si>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</si>
  <si>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</si>
  <si>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</si>
  <si>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</si>
  <si>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</si>
  <si>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</si>
  <si>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</si>
  <si>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</si>
  <si>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</si>
  <si>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</si>
  <si>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</si>
  <si>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</si>
  <si>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</si>
  <si>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</si>
  <si>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</si>
  <si>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</si>
  <si>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</si>
  <si>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</si>
  <si>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</si>
  <si>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</si>
  <si>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</si>
  <si>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</si>
  <si>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</si>
  <si>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</si>
  <si>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</si>
  <si>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</si>
  <si>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</si>
  <si>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</si>
  <si>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</si>
  <si>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</si>
  <si>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</si>
  <si>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</si>
  <si>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</si>
  <si>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</si>
  <si>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</si>
  <si>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</si>
  <si>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</si>
  <si>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</si>
  <si>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</si>
  <si>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</si>
  <si>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</si>
  <si>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</si>
  <si>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</si>
  <si>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</si>
  <si>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</si>
  <si>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</si>
  <si>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</si>
  <si>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</si>
  <si>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</si>
  <si>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</si>
  <si>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</si>
  <si>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</si>
  <si>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</si>
  <si>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</si>
  <si>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</si>
  <si>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</si>
  <si>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</si>
  <si>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</si>
  <si>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</si>
  <si>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</si>
  <si>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</si>
  <si>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</si>
  <si>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</si>
  <si>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</si>
  <si>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</si>
  <si>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</si>
  <si>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</si>
  <si>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</si>
  <si>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</si>
  <si>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</si>
  <si>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</si>
  <si>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</si>
  <si>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</si>
  <si>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</si>
  <si>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</si>
  <si>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</si>
  <si>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</si>
  <si>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</si>
  <si>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</si>
  <si>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</si>
  <si>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</si>
  <si>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</si>
  <si>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</si>
  <si>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</si>
  <si>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</si>
  <si>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</si>
  <si>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</si>
  <si>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</si>
  <si>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</si>
  <si>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</si>
  <si>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</si>
  <si>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</si>
  <si>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</si>
  <si>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</si>
  <si>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</si>
  <si>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</si>
  <si>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</si>
  <si>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</si>
  <si>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</si>
  <si>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</si>
  <si>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</si>
  <si>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</si>
  <si>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</si>
  <si>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</si>
  <si>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</si>
  <si>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</si>
  <si>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</si>
  <si>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</si>
  <si>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</si>
  <si>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</si>
  <si>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</si>
  <si>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</si>
  <si>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</si>
  <si>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</si>
  <si>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</si>
  <si>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</si>
  <si>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</si>
  <si>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</si>
  <si>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</si>
  <si>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</si>
  <si>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</si>
  <si>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</si>
  <si>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</si>
  <si>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</si>
  <si>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</si>
  <si>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</si>
  <si>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</si>
  <si>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</si>
  <si>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</si>
  <si>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</si>
  <si>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</si>
  <si>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</si>
  <si>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</si>
  <si>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</si>
  <si>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</si>
  <si>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</si>
  <si>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</si>
  <si>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</si>
  <si>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</si>
  <si>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</si>
  <si>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</si>
  <si>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</si>
  <si>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</si>
  <si>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</si>
  <si>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</si>
  <si>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</si>
  <si>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</si>
  <si>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</si>
  <si>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</si>
  <si>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</si>
  <si>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</si>
  <si>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</si>
  <si>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</si>
  <si>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</si>
  <si>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</si>
  <si>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</si>
  <si>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</si>
  <si>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</si>
  <si>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</si>
  <si>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</si>
  <si>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</si>
  <si>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</si>
  <si>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</si>
  <si>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</si>
  <si>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</si>
  <si>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</si>
  <si>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</si>
  <si>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</si>
  <si>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</si>
  <si>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</si>
  <si>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</si>
  <si>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</si>
  <si>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</si>
  <si>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</si>
  <si>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</si>
  <si>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</si>
  <si>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</si>
  <si>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</si>
  <si>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</si>
  <si>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</si>
  <si>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</si>
  <si>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</si>
  <si>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</si>
  <si>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</si>
  <si>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</si>
  <si>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</si>
  <si>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</si>
  <si>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</si>
  <si>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</si>
  <si>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</si>
  <si>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</si>
  <si>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</si>
  <si>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</si>
  <si>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</si>
  <si>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</si>
  <si>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</si>
  <si>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</si>
  <si>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</si>
  <si>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</si>
  <si>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</si>
  <si>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</si>
  <si>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</si>
  <si>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</si>
  <si>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</si>
  <si>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</si>
  <si>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</si>
  <si>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</si>
  <si>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</si>
  <si>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</si>
  <si>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</si>
  <si>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</si>
  <si>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</si>
  <si>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</si>
  <si>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</si>
  <si>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</si>
  <si>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</si>
  <si>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</si>
  <si>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</si>
  <si>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</si>
  <si>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</si>
  <si>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</si>
  <si>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</si>
  <si>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</si>
  <si>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</si>
  <si>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</si>
  <si>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</si>
  <si>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</si>
  <si>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</si>
  <si>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</si>
  <si>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</si>
  <si>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</si>
  <si>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</si>
  <si>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</si>
  <si>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</si>
  <si>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</si>
  <si>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</si>
  <si>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</si>
  <si>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</si>
  <si>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</si>
  <si>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</si>
  <si>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</si>
  <si>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</si>
  <si>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</si>
  <si>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</si>
  <si>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</si>
  <si>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</si>
  <si>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</si>
  <si>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</si>
  <si>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</si>
  <si>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</si>
  <si>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</si>
  <si>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</si>
  <si>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</si>
  <si>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</si>
  <si>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</si>
  <si>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</si>
  <si>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</si>
  <si>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</si>
  <si>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</si>
  <si>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</si>
  <si>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</si>
  <si>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</si>
  <si>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</si>
  <si>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</si>
  <si>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</si>
  <si>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</si>
  <si>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</si>
  <si>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</si>
  <si>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</si>
  <si>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</si>
  <si>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</si>
  <si>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</si>
  <si>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</si>
  <si>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</si>
  <si>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</si>
  <si>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</si>
  <si>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</si>
  <si>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</si>
  <si>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</si>
  <si>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</si>
  <si>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</si>
  <si>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</si>
  <si>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</si>
  <si>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</si>
  <si>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</si>
  <si>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</si>
  <si>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</si>
  <si>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</si>
  <si>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</si>
  <si>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</si>
  <si>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</si>
  <si>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</si>
  <si>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</si>
  <si>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</si>
  <si>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</si>
  <si>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</si>
  <si>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</si>
  <si>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</si>
  <si>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</si>
  <si>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</si>
  <si>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</si>
  <si>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</si>
  <si>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</si>
  <si>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</si>
  <si>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</si>
  <si>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</si>
  <si>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</si>
  <si>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</si>
  <si>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</si>
  <si>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</si>
  <si>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</si>
  <si>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</si>
  <si>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</si>
  <si>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</si>
  <si>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</si>
  <si>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</si>
  <si>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</si>
  <si>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</si>
  <si>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</si>
  <si>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</si>
  <si>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</si>
  <si>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</si>
  <si>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</si>
  <si>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</si>
  <si>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</si>
  <si>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</si>
  <si>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</si>
  <si>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</si>
  <si>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</si>
  <si>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</si>
  <si>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</si>
  <si>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</si>
  <si>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</si>
  <si>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</si>
  <si>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</si>
  <si>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</si>
  <si>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</si>
  <si>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</si>
  <si>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</si>
  <si>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</si>
  <si>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</si>
  <si>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</si>
  <si>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</si>
  <si>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</si>
  <si>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</si>
  <si>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</si>
  <si>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</si>
  <si>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</si>
  <si>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</si>
  <si>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</si>
  <si>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</si>
  <si>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</si>
  <si>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</si>
  <si>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</si>
  <si>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</si>
  <si>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</si>
  <si>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</si>
  <si>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</si>
  <si>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</si>
  <si>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</si>
  <si>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</si>
  <si>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</si>
  <si>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</si>
  <si>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</si>
  <si>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</si>
  <si>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</si>
  <si>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</si>
  <si>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</si>
  <si>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</si>
  <si>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</si>
  <si>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</si>
  <si>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</si>
  <si>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</si>
  <si>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</si>
  <si>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</si>
  <si>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</si>
  <si>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</si>
  <si>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</si>
  <si>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</si>
  <si>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</si>
  <si>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</si>
  <si>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</si>
  <si>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</si>
  <si>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</si>
  <si>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</si>
  <si>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</si>
  <si>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</si>
  <si>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</si>
  <si>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</si>
  <si>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</si>
  <si>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</si>
  <si>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</si>
  <si>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</si>
  <si>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</si>
  <si>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</si>
  <si>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</si>
  <si>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</si>
  <si>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</si>
  <si>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</si>
  <si>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</si>
  <si>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</si>
  <si>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</si>
  <si>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</si>
  <si>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</si>
  <si>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</si>
  <si>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</si>
  <si>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</si>
  <si>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</si>
  <si>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</si>
  <si>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</si>
  <si>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</si>
  <si>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</si>
  <si>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</si>
  <si>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</si>
  <si>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</si>
  <si>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</si>
  <si>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</si>
  <si>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</si>
  <si>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</si>
  <si>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</si>
  <si>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</si>
  <si>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</si>
  <si>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</si>
  <si>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</si>
  <si>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</si>
  <si>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</si>
  <si>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</si>
  <si>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</si>
  <si>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</si>
  <si>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</si>
  <si>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</si>
  <si>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</si>
  <si>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</si>
  <si>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</si>
  <si>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</si>
  <si>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</si>
  <si>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</si>
  <si>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</si>
  <si>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</si>
  <si>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</si>
  <si>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</si>
  <si>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</si>
  <si>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</si>
  <si>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</si>
  <si>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</si>
  <si>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</si>
  <si>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</si>
  <si>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</si>
  <si>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</si>
  <si>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</si>
  <si>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</si>
  <si>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</si>
  <si>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</si>
  <si>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</si>
  <si>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</si>
  <si>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</si>
  <si>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</si>
  <si>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</si>
  <si>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</si>
  <si>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</si>
  <si>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</si>
  <si>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</si>
  <si>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</si>
  <si>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</si>
  <si>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</si>
  <si>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</si>
  <si>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</si>
  <si>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</si>
  <si>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</si>
  <si>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</si>
  <si>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</si>
  <si>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</si>
  <si>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</si>
  <si>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</si>
  <si>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</si>
  <si>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</si>
  <si>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</si>
  <si>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</si>
  <si>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</si>
  <si>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</si>
  <si>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</si>
  <si>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</si>
  <si>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</si>
  <si>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</si>
  <si>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</si>
  <si>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</si>
  <si>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</si>
  <si>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</si>
  <si>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</si>
  <si>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</si>
  <si>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</si>
  <si>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</si>
  <si>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</si>
  <si>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</si>
  <si>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</si>
  <si>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</si>
  <si>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</si>
  <si>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</si>
  <si>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</si>
  <si>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</si>
  <si>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</si>
  <si>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</si>
  <si>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</si>
  <si>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</si>
  <si>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</si>
  <si>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</si>
  <si>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</si>
  <si>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</si>
  <si>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</si>
  <si>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</si>
  <si>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</si>
  <si>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</si>
  <si>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</si>
  <si>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</si>
  <si>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</si>
  <si>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</si>
  <si>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</si>
  <si>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</si>
  <si>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</si>
  <si>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</si>
  <si>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</si>
  <si>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</si>
  <si>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</si>
  <si>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</si>
  <si>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</si>
  <si>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</si>
  <si>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</si>
  <si>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</si>
  <si>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</si>
  <si>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</si>
  <si>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</si>
  <si>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</si>
  <si>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</si>
  <si>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</si>
  <si>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</si>
  <si>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</si>
  <si>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</si>
  <si>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</si>
  <si>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</si>
  <si>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</si>
  <si>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</si>
  <si>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</si>
  <si>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</si>
  <si>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</si>
  <si>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</si>
  <si>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</si>
  <si>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</si>
  <si>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</si>
  <si>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</si>
  <si>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</si>
  <si>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</si>
  <si>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</si>
  <si>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</si>
  <si>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</si>
  <si>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</si>
  <si>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</si>
  <si>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</si>
  <si>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</si>
  <si>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</si>
  <si>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</si>
  <si>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</si>
  <si>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</si>
  <si>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</si>
  <si>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</si>
  <si>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</si>
  <si>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</si>
  <si>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</si>
  <si>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</si>
  <si>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</si>
  <si>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</si>
  <si>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</si>
  <si>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</si>
  <si>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</si>
  <si>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</si>
  <si>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</si>
  <si>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</si>
  <si>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</si>
  <si>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</si>
  <si>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</si>
  <si>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</si>
  <si>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</si>
  <si>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</si>
  <si>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</si>
  <si>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</si>
  <si>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</si>
  <si>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</si>
  <si>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</si>
  <si>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</si>
  <si>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</si>
  <si>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</si>
  <si>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</si>
  <si>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</si>
  <si>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</si>
  <si>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</si>
  <si>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</si>
  <si>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</si>
  <si>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</si>
  <si>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</si>
  <si>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</si>
  <si>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</si>
  <si>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</si>
  <si>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</si>
  <si>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</si>
  <si>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</si>
  <si>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</si>
  <si>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</si>
  <si>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</si>
  <si>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</si>
  <si>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</si>
  <si>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</si>
  <si>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</si>
  <si>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</si>
  <si>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</si>
  <si>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</si>
  <si>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</si>
  <si>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</si>
  <si>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</si>
  <si>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</si>
  <si>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</si>
  <si>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</si>
  <si>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</si>
  <si>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</si>
  <si>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</si>
  <si>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</si>
  <si>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</si>
  <si>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</si>
  <si>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</si>
  <si>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</si>
  <si>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</si>
  <si>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</si>
  <si>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</si>
  <si>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</si>
  <si>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</si>
  <si>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</si>
  <si>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</si>
  <si>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</si>
  <si>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</si>
  <si>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</si>
  <si>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</si>
  <si>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</si>
  <si>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</si>
  <si>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</si>
  <si>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</si>
  <si>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</si>
  <si>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</si>
  <si>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</si>
  <si>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</si>
  <si>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</si>
  <si>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</si>
  <si>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</si>
  <si>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</si>
  <si>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</si>
  <si>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</si>
  <si>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</si>
  <si>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</si>
  <si>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</si>
  <si>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</si>
  <si>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</si>
  <si>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</si>
  <si>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</si>
  <si>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</si>
  <si>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</si>
  <si>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</si>
  <si>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</si>
  <si>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</si>
  <si>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</si>
  <si>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</si>
  <si>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</si>
  <si>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</si>
  <si>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</si>
  <si>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</si>
  <si>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</si>
  <si>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</si>
  <si>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</si>
  <si>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</si>
  <si>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</si>
  <si>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</si>
  <si>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</si>
  <si>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</si>
  <si>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</si>
  <si>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</si>
  <si>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</si>
  <si>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</si>
  <si>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</si>
  <si>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</si>
  <si>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</si>
  <si>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</si>
  <si>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</si>
  <si>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</si>
  <si>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</si>
  <si>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</si>
  <si>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</si>
  <si>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</si>
  <si>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</si>
  <si>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</si>
  <si>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</si>
  <si>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</si>
  <si>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</si>
  <si>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</si>
  <si>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</si>
  <si>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</si>
  <si>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</si>
  <si>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</si>
  <si>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</si>
  <si>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</si>
  <si>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</si>
  <si>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</si>
  <si>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</si>
  <si>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</si>
  <si>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</si>
  <si>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</si>
  <si>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</si>
  <si>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</si>
  <si>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</si>
  <si>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</si>
  <si>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</si>
  <si>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</si>
  <si>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</si>
  <si>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</si>
  <si>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</si>
  <si>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</si>
  <si>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</si>
  <si>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</si>
  <si>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</si>
  <si>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</si>
  <si>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</si>
  <si>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</si>
  <si>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</si>
  <si>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</si>
  <si>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</si>
  <si>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</si>
  <si>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</si>
  <si>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</si>
  <si>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</si>
  <si>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</si>
  <si>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</si>
  <si>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</si>
  <si>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</si>
  <si>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</si>
  <si>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</si>
  <si>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</si>
  <si>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</si>
  <si>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</si>
  <si>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</si>
  <si>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</si>
  <si>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</si>
  <si>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</si>
  <si>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</si>
  <si>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</si>
  <si>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</si>
  <si>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</si>
  <si>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</si>
  <si>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</si>
  <si>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</si>
  <si>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</si>
  <si>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</si>
  <si>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</si>
  <si>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</si>
  <si>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</si>
  <si>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</si>
  <si>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</si>
  <si>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</si>
  <si>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</si>
  <si>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</si>
  <si>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</si>
  <si>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</si>
  <si>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</si>
  <si>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</si>
  <si>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</si>
  <si>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</si>
  <si>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</si>
  <si>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</si>
  <si>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</si>
  <si>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</si>
  <si>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</si>
  <si>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</si>
  <si>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</si>
  <si>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</si>
  <si>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</si>
  <si>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</si>
  <si>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</si>
  <si>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</si>
  <si>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</si>
  <si>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</si>
  <si>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</si>
  <si>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</si>
  <si>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</si>
  <si>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</si>
  <si>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</si>
  <si>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</si>
  <si>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</si>
  <si>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</si>
  <si>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</si>
  <si>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</si>
  <si>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</si>
  <si>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</si>
  <si>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</si>
  <si>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</si>
  <si>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</si>
  <si>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</si>
  <si>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</si>
  <si>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</si>
  <si>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</si>
  <si>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</si>
  <si>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</si>
  <si>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</si>
  <si>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</si>
  <si>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</si>
  <si>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</si>
  <si>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</si>
  <si>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</si>
  <si>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</si>
  <si>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</si>
  <si>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</si>
  <si>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</si>
  <si>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</si>
  <si>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</si>
  <si>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</si>
  <si>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</si>
  <si>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</si>
  <si>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</si>
  <si>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</si>
  <si>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</si>
  <si>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</si>
  <si>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</si>
  <si>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</si>
  <si>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</si>
  <si>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</si>
  <si>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</si>
  <si>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</si>
  <si>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</si>
  <si>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</si>
  <si>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</si>
  <si>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</si>
  <si>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</si>
  <si>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</si>
  <si>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</si>
  <si>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</si>
  <si>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</si>
  <si>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</si>
  <si>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</si>
  <si>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</si>
  <si>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</si>
  <si>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</si>
  <si>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</si>
  <si>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</si>
  <si>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</si>
  <si>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</si>
  <si>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</si>
  <si>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</si>
  <si>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</si>
  <si>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</si>
  <si>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</si>
  <si>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</si>
  <si>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</si>
  <si>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</si>
  <si>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</si>
  <si>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</si>
  <si>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</si>
  <si>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</si>
  <si>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</si>
  <si>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</si>
  <si>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</si>
  <si>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</si>
  <si>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</si>
  <si>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</si>
  <si>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</si>
  <si>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</si>
  <si>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</si>
  <si>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</si>
  <si>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</si>
  <si>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</si>
  <si>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</si>
  <si>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</si>
  <si>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</si>
  <si>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</si>
  <si>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</si>
  <si>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</si>
  <si>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</si>
  <si>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</si>
  <si>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</si>
  <si>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</si>
  <si>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</si>
  <si>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</si>
  <si>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</si>
  <si>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</si>
  <si>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</si>
  <si>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</si>
  <si>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</si>
  <si>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</si>
  <si>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</si>
  <si>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</si>
  <si>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</si>
  <si>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</si>
  <si>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</si>
  <si>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</si>
  <si>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</si>
  <si>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</si>
  <si>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</si>
  <si>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</si>
  <si>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</si>
  <si>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</si>
  <si>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</si>
  <si>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</si>
  <si>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</si>
  <si>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</si>
  <si>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</si>
  <si>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</si>
  <si>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</si>
  <si>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</si>
  <si>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</si>
  <si>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</si>
  <si>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</si>
  <si>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</si>
  <si>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</si>
  <si>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</si>
  <si>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</si>
  <si>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</si>
  <si>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</si>
  <si>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</si>
  <si>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</si>
  <si>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</si>
  <si>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</si>
  <si>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</si>
  <si>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</si>
  <si>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</si>
  <si>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</si>
  <si>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</si>
  <si>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</si>
  <si>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</si>
  <si>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</si>
  <si>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</si>
  <si>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</si>
  <si>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</si>
  <si>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</si>
  <si>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</si>
  <si>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</si>
  <si>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</si>
  <si>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</si>
  <si>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</si>
  <si>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</si>
  <si>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</si>
  <si>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</si>
  <si>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</si>
  <si>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</si>
  <si>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</si>
  <si>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</si>
  <si>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</si>
  <si>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</si>
  <si>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</si>
  <si>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</si>
  <si>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</si>
  <si>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</si>
  <si>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</si>
  <si>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</si>
  <si>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</si>
  <si>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</si>
  <si>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</si>
  <si>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</si>
  <si>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</si>
  <si>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</si>
  <si>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</si>
  <si>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</si>
  <si>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</si>
  <si>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</si>
  <si>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</si>
  <si>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</si>
  <si>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</si>
  <si>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</si>
  <si>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</si>
  <si>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</si>
  <si>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</si>
  <si>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</si>
  <si>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</si>
  <si>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</si>
  <si>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</si>
  <si>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</si>
  <si>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</si>
  <si>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</si>
  <si>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</si>
  <si>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</si>
  <si>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</si>
  <si>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</si>
  <si>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</si>
  <si>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</si>
  <si>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</si>
  <si>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</si>
  <si>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</si>
  <si>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</si>
  <si>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</si>
  <si>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</si>
  <si>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</si>
  <si>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</si>
  <si>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</si>
  <si>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</si>
  <si>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</si>
  <si>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</si>
  <si>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</si>
  <si>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</si>
  <si>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</si>
  <si>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</si>
  <si>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</si>
  <si>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</si>
  <si>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</si>
  <si>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</si>
  <si>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</si>
  <si>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</si>
  <si>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</si>
  <si>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</si>
  <si>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</si>
  <si>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</si>
  <si>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</si>
  <si>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</si>
  <si>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</si>
  <si>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</si>
  <si>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</si>
  <si>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</si>
  <si>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</si>
  <si>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</si>
  <si>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</si>
  <si>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</si>
  <si>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</si>
  <si>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</si>
  <si>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</si>
  <si>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</si>
  <si>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</si>
  <si>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</si>
  <si>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</si>
  <si>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</si>
  <si>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</si>
  <si>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</si>
  <si>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</si>
  <si>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</si>
  <si>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</si>
  <si>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</si>
  <si>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</si>
  <si>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</si>
  <si>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</si>
  <si>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</si>
  <si>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</si>
  <si>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</si>
  <si>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</si>
  <si>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</si>
  <si>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</si>
  <si>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</si>
  <si>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</si>
  <si>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</si>
  <si>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</si>
  <si>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</si>
  <si>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</si>
  <si>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</si>
  <si>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</si>
  <si>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</si>
  <si>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</si>
  <si>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</si>
  <si>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</si>
  <si>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</si>
  <si>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</si>
  <si>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</si>
  <si>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</si>
  <si>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</si>
  <si>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</si>
  <si>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</si>
  <si>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</si>
  <si>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</si>
  <si>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</si>
  <si>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</si>
  <si>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</si>
  <si>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</si>
  <si>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</si>
  <si>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</si>
  <si>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</si>
  <si>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</si>
  <si>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</si>
  <si>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</si>
  <si>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</si>
  <si>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</si>
  <si>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</si>
  <si>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</si>
  <si>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</si>
  <si>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</si>
  <si>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</si>
  <si>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</si>
  <si>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</si>
  <si>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</si>
  <si>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</si>
  <si>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</si>
  <si>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</si>
  <si>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</si>
  <si>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</si>
  <si>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</si>
  <si>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</si>
  <si>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</si>
  <si>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</si>
  <si>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</si>
  <si>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</si>
  <si>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</si>
  <si>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</si>
  <si>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</si>
  <si>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</si>
  <si>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</si>
  <si>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</si>
  <si>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</si>
  <si>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</si>
  <si>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</si>
  <si>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</si>
  <si>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</si>
  <si>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</si>
  <si>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</si>
  <si>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</si>
  <si>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</si>
  <si>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</si>
  <si>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</si>
  <si>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</si>
  <si>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</si>
  <si>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</si>
  <si>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</si>
  <si>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</si>
  <si>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</si>
  <si>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</si>
  <si>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</si>
  <si>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</si>
  <si>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</si>
  <si>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</si>
  <si>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</si>
  <si>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</si>
  <si>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</si>
  <si>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</si>
  <si>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</si>
  <si>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</si>
  <si>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</si>
  <si>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</si>
  <si>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</si>
  <si>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</si>
  <si>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</si>
  <si>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</si>
  <si>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</si>
  <si>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</si>
  <si>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</si>
  <si>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</si>
  <si>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</si>
  <si>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</si>
  <si>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</si>
  <si>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</si>
  <si>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</si>
  <si>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</si>
  <si>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</si>
  <si>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</si>
  <si>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</si>
  <si>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</si>
  <si>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</si>
  <si>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</si>
  <si>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</si>
  <si>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</si>
  <si>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</si>
  <si>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</si>
  <si>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</si>
  <si>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</si>
  <si>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</si>
  <si>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</si>
  <si>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</si>
  <si>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</si>
  <si>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</si>
  <si>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</si>
  <si>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</si>
  <si>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</si>
  <si>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</si>
  <si>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</si>
  <si>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</si>
  <si>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</si>
  <si>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</si>
  <si>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</si>
  <si>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</si>
  <si>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</si>
  <si>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</si>
  <si>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</si>
  <si>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</si>
  <si>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</si>
  <si>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</si>
  <si>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</si>
  <si>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</si>
  <si>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</si>
  <si>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</si>
  <si>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</si>
  <si>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</si>
  <si>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</si>
  <si>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</si>
  <si>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</si>
  <si>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</si>
  <si>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</si>
  <si>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</si>
  <si>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</si>
  <si>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</si>
  <si>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</si>
  <si>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</si>
  <si>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</si>
  <si>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</si>
  <si>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</si>
  <si>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</si>
  <si>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</si>
  <si>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</si>
  <si>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</si>
  <si>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</si>
  <si>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</si>
  <si>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</si>
  <si>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</si>
  <si>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</si>
  <si>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</si>
  <si>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</si>
  <si>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</si>
  <si>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</si>
  <si>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</si>
  <si>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</si>
  <si>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</si>
  <si>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</si>
  <si>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</si>
  <si>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</si>
  <si>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</si>
  <si>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</si>
  <si>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</si>
  <si>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</si>
  <si>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</si>
  <si>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</si>
  <si>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</si>
  <si>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</si>
  <si>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</si>
  <si>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</si>
  <si>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</si>
  <si>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</si>
  <si>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</si>
  <si>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</si>
  <si>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</si>
  <si>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</si>
  <si>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</si>
  <si>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</si>
  <si>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</si>
  <si>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</si>
  <si>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</si>
  <si>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</si>
  <si>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</si>
  <si>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</si>
  <si>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</si>
  <si>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</si>
  <si>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</si>
  <si>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</si>
  <si>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</si>
  <si>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</si>
  <si>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</si>
  <si>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</si>
  <si>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</si>
  <si>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</si>
  <si>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</si>
  <si>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</si>
  <si>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</si>
  <si>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</si>
  <si>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</si>
  <si>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</si>
  <si>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</si>
  <si>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</si>
  <si>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</si>
  <si>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</si>
  <si>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</si>
  <si>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</si>
  <si>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</si>
  <si>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</si>
  <si>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</si>
  <si>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</si>
  <si>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</si>
  <si>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</si>
  <si>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</si>
  <si>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</si>
  <si>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</si>
  <si>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</si>
  <si>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</si>
  <si>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</si>
  <si>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</si>
  <si>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</si>
  <si>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</si>
  <si>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</si>
  <si>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</si>
  <si>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</si>
  <si>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</si>
  <si>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</si>
  <si>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</si>
  <si>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</si>
  <si>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</si>
  <si>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</si>
  <si>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</si>
  <si>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</si>
  <si>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</si>
  <si>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</si>
  <si>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</si>
  <si>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</si>
  <si>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</si>
  <si>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</si>
  <si>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</si>
  <si>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</si>
  <si>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</si>
  <si>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</si>
  <si>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</si>
  <si>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</si>
  <si>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</si>
  <si>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</si>
  <si>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</si>
  <si>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</si>
  <si>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</si>
  <si>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</si>
  <si>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</si>
  <si>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</si>
  <si>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</si>
  <si>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</si>
  <si>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</si>
  <si>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</si>
  <si>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</si>
  <si>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</si>
  <si>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</si>
  <si>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</si>
  <si>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</si>
  <si>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</si>
  <si>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</si>
  <si>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</si>
  <si>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</si>
  <si>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</si>
  <si>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</si>
  <si>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</si>
  <si>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</si>
  <si>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</si>
  <si>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</si>
  <si>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</si>
  <si>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</si>
  <si>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</si>
  <si>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</si>
  <si>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</si>
  <si>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</si>
  <si>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</si>
  <si>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</si>
  <si>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</si>
  <si>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</si>
  <si>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</si>
  <si>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</si>
  <si>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</si>
  <si>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</si>
  <si>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</si>
  <si>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</si>
  <si>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</si>
  <si>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</si>
  <si>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</si>
  <si>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</si>
  <si>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</si>
  <si>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</si>
  <si>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</si>
  <si>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</si>
  <si>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</si>
  <si>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</si>
  <si>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</si>
  <si>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</si>
  <si>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</si>
  <si>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</si>
  <si>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</si>
  <si>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</si>
  <si>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</si>
  <si>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</si>
  <si>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</si>
  <si>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</si>
  <si>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</si>
  <si>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</si>
  <si>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</si>
  <si>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</si>
  <si>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</si>
  <si>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</si>
  <si>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</si>
  <si>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</si>
  <si>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</si>
  <si>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</si>
  <si>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</si>
  <si>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</si>
  <si>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</si>
  <si>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</si>
  <si>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</si>
  <si>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</si>
  <si>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</si>
  <si>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</si>
  <si>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</si>
  <si>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</si>
  <si>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</si>
  <si>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</si>
  <si>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</si>
  <si>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</si>
  <si>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</si>
  <si>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</si>
  <si>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</si>
  <si>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</si>
  <si>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</si>
  <si>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</si>
  <si>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</si>
  <si>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</si>
  <si>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</si>
  <si>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</si>
  <si>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</si>
  <si>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</si>
  <si>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</si>
  <si>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</si>
  <si>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</si>
  <si>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</si>
  <si>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</si>
  <si>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</si>
  <si>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</si>
  <si>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</si>
  <si>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</si>
  <si>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</si>
  <si>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</si>
  <si>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</si>
  <si>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</si>
  <si>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</si>
  <si>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</si>
  <si>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</si>
  <si>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</si>
  <si>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</si>
  <si>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</si>
  <si>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</si>
  <si>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</si>
  <si>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</si>
  <si>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</si>
  <si>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</si>
  <si>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</si>
  <si>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</si>
  <si>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</si>
  <si>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</si>
  <si>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</si>
  <si>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</si>
  <si>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</si>
  <si>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</si>
  <si>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</si>
  <si>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</si>
  <si>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</si>
  <si>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</si>
  <si>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</si>
  <si>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</si>
  <si>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</si>
  <si>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</si>
  <si>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</si>
  <si>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</si>
  <si>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</si>
  <si>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</si>
  <si>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</si>
  <si>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</si>
  <si>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</si>
  <si>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</si>
  <si>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</si>
  <si>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</si>
  <si>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</si>
  <si>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</si>
  <si>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</si>
  <si>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</si>
  <si>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</si>
  <si>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</si>
  <si>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</si>
  <si>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</si>
  <si>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</si>
  <si>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</si>
  <si>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</si>
  <si>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</si>
  <si>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</si>
  <si>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</si>
  <si>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</si>
  <si>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</si>
  <si>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</si>
  <si>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</si>
  <si>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</si>
  <si>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</si>
  <si>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</si>
  <si>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</si>
  <si>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</si>
  <si>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</si>
  <si>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</si>
  <si>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</si>
  <si>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</si>
  <si>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</si>
  <si>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</si>
  <si>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</si>
  <si>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</si>
  <si>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</si>
  <si>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</si>
  <si>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</si>
  <si>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</si>
  <si>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</si>
  <si>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</si>
  <si>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</si>
  <si>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</si>
  <si>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</si>
  <si>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</si>
  <si>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</si>
  <si>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</si>
  <si>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</si>
  <si>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</si>
  <si>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</si>
  <si>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</si>
  <si>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</si>
  <si>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</si>
  <si>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</si>
  <si>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</si>
  <si>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</si>
  <si>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</si>
  <si>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</si>
  <si>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</si>
  <si>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</si>
  <si>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</si>
  <si>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</si>
  <si>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</si>
  <si>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</si>
  <si>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</si>
  <si>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</si>
  <si>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</si>
  <si>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</si>
  <si>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</si>
  <si>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</si>
  <si>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</si>
  <si>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</si>
  <si>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</si>
  <si>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</si>
  <si>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</si>
  <si>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</si>
  <si>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</si>
  <si>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</si>
  <si>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</si>
  <si>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</si>
  <si>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</si>
  <si>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</si>
  <si>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</si>
  <si>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</si>
  <si>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</si>
  <si>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</si>
  <si>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</si>
  <si>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</si>
  <si>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</si>
  <si>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</si>
  <si>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</si>
  <si>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</si>
  <si>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</si>
  <si>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</si>
  <si>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</si>
  <si>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</si>
  <si>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</si>
  <si>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</si>
  <si>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</si>
  <si>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</si>
  <si>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</si>
  <si>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</si>
  <si>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</si>
  <si>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</si>
  <si>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</si>
  <si>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</si>
  <si>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</si>
  <si>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</si>
  <si>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</si>
  <si>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</si>
  <si>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</si>
  <si>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</si>
  <si>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</si>
  <si>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</si>
  <si>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</si>
  <si>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</si>
  <si>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</si>
  <si>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</si>
  <si>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</si>
  <si>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</si>
  <si>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</si>
  <si>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</si>
  <si>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</si>
  <si>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</si>
  <si>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</si>
  <si>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</si>
  <si>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</si>
  <si>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</si>
  <si>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</si>
  <si>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</si>
  <si>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</si>
  <si>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</si>
  <si>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</si>
  <si>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</si>
  <si>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</si>
  <si>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</si>
  <si>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</si>
  <si>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</si>
  <si>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</si>
  <si>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</si>
  <si>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</si>
  <si>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</si>
  <si>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</si>
  <si>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</si>
  <si>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</si>
  <si>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</si>
  <si>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</si>
  <si>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</si>
  <si>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</si>
  <si>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</si>
  <si>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</si>
  <si>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</si>
  <si>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</si>
  <si>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</si>
  <si>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</si>
  <si>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</si>
  <si>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</si>
  <si>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</si>
  <si>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</si>
  <si>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</si>
  <si>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</si>
  <si>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</si>
  <si>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</si>
  <si>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</si>
  <si>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</si>
  <si>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</si>
  <si>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</si>
  <si>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</si>
  <si>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</si>
  <si>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</si>
  <si>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</si>
  <si>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</si>
  <si>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</si>
  <si>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</si>
  <si>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</si>
  <si>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</si>
  <si>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</si>
  <si>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</si>
  <si>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</si>
  <si>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</si>
  <si>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</si>
  <si>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</si>
  <si>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</si>
  <si>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</si>
  <si>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</si>
  <si>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</si>
  <si>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</si>
  <si>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</si>
  <si>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</si>
  <si>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</si>
  <si>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</si>
  <si>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</si>
  <si>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</si>
  <si>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</si>
  <si>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</si>
  <si>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</si>
  <si>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</si>
  <si>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</si>
  <si>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</si>
  <si>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</si>
  <si>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</si>
  <si>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</si>
  <si>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</si>
  <si>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</si>
  <si>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</si>
  <si>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</si>
  <si>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</si>
  <si>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</si>
  <si>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</si>
  <si>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</si>
  <si>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</si>
  <si>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</si>
  <si>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</si>
  <si>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</si>
  <si>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</si>
  <si>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</si>
  <si>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</si>
  <si>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</si>
  <si>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</si>
  <si>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</si>
  <si>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</si>
  <si>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</si>
  <si>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</si>
  <si>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</si>
  <si>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</si>
  <si>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</si>
  <si>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</si>
  <si>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</si>
  <si>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</si>
  <si>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</si>
  <si>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</si>
  <si>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</si>
  <si>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</si>
  <si>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</si>
  <si>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</si>
  <si>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</si>
  <si>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</si>
  <si>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</si>
  <si>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</si>
  <si>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</si>
  <si>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</si>
  <si>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</si>
  <si>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</si>
  <si>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</si>
  <si>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</si>
  <si>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</si>
  <si>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</si>
  <si>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</si>
  <si>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</si>
  <si>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</si>
  <si>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</si>
  <si>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</si>
  <si>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</si>
  <si>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</si>
  <si>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</si>
  <si>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</si>
  <si>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</si>
  <si>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</si>
  <si>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</si>
  <si>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</si>
  <si>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</si>
  <si>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</si>
  <si>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</si>
  <si>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</si>
  <si>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</si>
  <si>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</si>
  <si>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</si>
  <si>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</si>
  <si>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</si>
  <si>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</si>
  <si>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</si>
  <si>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</si>
  <si>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</si>
  <si>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</si>
  <si>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</si>
  <si>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</si>
  <si>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</si>
  <si>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</si>
  <si>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</si>
  <si>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</si>
  <si>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</si>
  <si>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</si>
  <si>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</si>
  <si>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</si>
  <si>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</si>
  <si>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</si>
  <si>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</si>
  <si>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</si>
  <si>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</si>
  <si>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</si>
  <si>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</si>
  <si>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</si>
  <si>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</si>
  <si>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</si>
  <si>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</si>
  <si>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</si>
  <si>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</si>
  <si>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</si>
  <si>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</si>
  <si>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</si>
  <si>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</si>
  <si>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</si>
  <si>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</si>
  <si>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</si>
  <si>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</si>
  <si>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</si>
  <si>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</si>
  <si>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</si>
  <si>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</si>
  <si>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</si>
  <si>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</si>
  <si>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</si>
  <si>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</si>
  <si>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</si>
  <si>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</si>
  <si>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</si>
  <si>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</si>
  <si>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</si>
  <si>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</si>
  <si>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</si>
  <si>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</si>
  <si>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</si>
  <si>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</si>
  <si>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</si>
  <si>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</si>
  <si>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</si>
  <si>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</si>
  <si>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</si>
  <si>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</si>
  <si>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</si>
  <si>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</si>
  <si>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</si>
  <si>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</si>
  <si>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</si>
  <si>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</si>
  <si>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</si>
  <si>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</si>
  <si>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</si>
  <si>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</si>
  <si>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</si>
  <si>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</si>
  <si>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</si>
  <si>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</si>
  <si>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</si>
  <si>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</si>
  <si>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</si>
  <si>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</si>
  <si>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</si>
  <si>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</si>
  <si>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</si>
  <si>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</si>
  <si>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</si>
  <si>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</si>
  <si>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</si>
  <si>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</si>
  <si>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</si>
  <si>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</si>
  <si>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</si>
  <si>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</si>
  <si>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</si>
  <si>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</si>
  <si>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</si>
  <si>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</si>
  <si>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</si>
  <si>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</si>
  <si>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</si>
  <si>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</si>
  <si>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</si>
  <si>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</si>
  <si>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</si>
  <si>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</si>
  <si>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</si>
  <si>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</si>
  <si>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</si>
  <si>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</si>
  <si>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</si>
  <si>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</si>
  <si>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</si>
  <si>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</si>
  <si>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</si>
  <si>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</si>
  <si>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</si>
  <si>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</si>
  <si>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</si>
  <si>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</si>
  <si>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</si>
  <si>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</si>
  <si>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</si>
  <si>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</si>
  <si>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</si>
  <si>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</si>
  <si>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</si>
  <si>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</si>
  <si>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</si>
  <si>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</si>
  <si>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</si>
  <si>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</si>
  <si>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</si>
  <si>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</si>
  <si>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</si>
  <si>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</si>
  <si>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</si>
  <si>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</si>
  <si>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</si>
  <si>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</si>
  <si>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</si>
  <si>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</si>
  <si>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</si>
  <si>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</si>
  <si>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</si>
  <si>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</si>
  <si>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</si>
  <si>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</si>
  <si>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</si>
  <si>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</si>
  <si>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</si>
  <si>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</si>
  <si>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</si>
  <si>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</si>
  <si>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</si>
  <si>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</si>
  <si>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</si>
  <si>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</si>
  <si>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</si>
  <si>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</si>
  <si>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</si>
  <si>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</si>
  <si>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</si>
  <si>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</si>
  <si>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</si>
  <si>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</si>
  <si>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</si>
  <si>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</si>
  <si>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</si>
  <si>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</si>
  <si>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</si>
  <si>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</si>
  <si>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</si>
  <si>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</si>
  <si>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</si>
  <si>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</si>
  <si>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</si>
  <si>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</si>
  <si>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</si>
  <si>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</si>
  <si>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</si>
  <si>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</si>
  <si>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</si>
  <si>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</si>
  <si>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</si>
  <si>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</si>
  <si>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</si>
  <si>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</si>
  <si>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</si>
  <si>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</si>
  <si>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</si>
  <si>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</si>
  <si>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</si>
  <si>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</si>
  <si>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</si>
  <si>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</si>
  <si>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</si>
  <si>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</si>
  <si>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</si>
  <si>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</si>
  <si>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</si>
  <si>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</si>
  <si>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</si>
  <si>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</si>
  <si>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</si>
  <si>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</si>
  <si>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</si>
  <si>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</si>
  <si>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</si>
  <si>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</si>
  <si>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</si>
  <si>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</si>
  <si>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</si>
  <si>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</si>
  <si>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</si>
  <si>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</si>
  <si>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</si>
  <si>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</si>
  <si>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</si>
  <si>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</si>
  <si>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</si>
  <si>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</si>
  <si>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</si>
  <si>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</si>
  <si>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</si>
  <si>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</si>
  <si>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</si>
  <si>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</si>
  <si>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</si>
  <si>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</si>
  <si>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</si>
  <si>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</si>
  <si>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</si>
  <si>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</si>
  <si>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</si>
  <si>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</si>
  <si>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</si>
  <si>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</si>
  <si>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</si>
  <si>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</si>
  <si>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</si>
  <si>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</si>
  <si>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</si>
  <si>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</si>
  <si>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</si>
  <si>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</si>
  <si>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</si>
  <si>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</si>
  <si>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</si>
  <si>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</si>
  <si>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</si>
  <si>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</si>
  <si>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</si>
  <si>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</si>
  <si>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</si>
  <si>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</si>
  <si>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</si>
  <si>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</si>
  <si>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</si>
  <si>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</si>
  <si>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</si>
  <si>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</si>
  <si>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</si>
  <si>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</si>
  <si>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</si>
  <si>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</si>
  <si>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</si>
  <si>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</si>
  <si>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</si>
  <si>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</si>
  <si>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</si>
  <si>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</si>
  <si>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</si>
  <si>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</si>
  <si>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</si>
  <si>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</si>
  <si>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</si>
  <si>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</si>
  <si>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</si>
  <si>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</si>
  <si>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</si>
  <si>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</si>
  <si>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</si>
  <si>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</si>
  <si>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</si>
  <si>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</si>
  <si>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</si>
  <si>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</si>
  <si>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</si>
  <si>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</si>
  <si>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</si>
  <si>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</si>
  <si>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</si>
  <si>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</si>
  <si>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</si>
  <si>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</si>
  <si>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</si>
  <si>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</si>
  <si>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</si>
  <si>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</si>
  <si>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</si>
  <si>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</si>
  <si>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</si>
  <si>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</si>
  <si>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</si>
  <si>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</si>
  <si>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</si>
  <si>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</si>
  <si>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</si>
  <si>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</si>
  <si>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</si>
  <si>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</si>
  <si>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</si>
  <si>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</si>
  <si>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</si>
  <si>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</si>
  <si>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</si>
  <si>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</si>
  <si>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</si>
  <si>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</si>
  <si>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</si>
  <si>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</si>
  <si>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</si>
  <si>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</si>
  <si>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</si>
  <si>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</si>
  <si>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</si>
  <si>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</si>
  <si>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</si>
  <si>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</si>
  <si>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</si>
  <si>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</si>
  <si>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</si>
  <si>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</si>
  <si>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</si>
  <si>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</si>
  <si>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</si>
  <si>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</si>
  <si>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</si>
  <si>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</si>
  <si>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</si>
  <si>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</si>
  <si>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</si>
  <si>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</si>
  <si>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</si>
  <si>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</si>
  <si>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</si>
  <si>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</si>
  <si>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</si>
  <si>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</si>
  <si>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</si>
  <si>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</si>
  <si>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</si>
  <si>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</si>
  <si>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</si>
  <si>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</si>
  <si>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</si>
  <si>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</si>
  <si>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</si>
  <si>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</si>
  <si>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</si>
  <si>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</si>
  <si>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</si>
  <si>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</si>
  <si>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</si>
  <si>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</si>
  <si>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</si>
  <si>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</si>
  <si>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</si>
  <si>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</si>
  <si>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</si>
  <si>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</si>
  <si>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</si>
  <si>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</si>
  <si>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</si>
  <si>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</si>
  <si>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</si>
  <si>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</si>
  <si>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</si>
  <si>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</si>
  <si>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</si>
  <si>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</si>
  <si>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</si>
  <si>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</si>
  <si>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</si>
  <si>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</si>
  <si>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</si>
  <si>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</si>
  <si>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</si>
  <si>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</si>
  <si>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</si>
  <si>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</si>
  <si>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</si>
  <si>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</si>
  <si>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</si>
  <si>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</si>
  <si>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</si>
  <si>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</si>
  <si>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</si>
  <si>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</si>
  <si>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</si>
  <si>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</si>
  <si>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</si>
  <si>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</si>
  <si>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</si>
  <si>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</si>
  <si>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</si>
  <si>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</si>
  <si>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</si>
  <si>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</si>
  <si>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</si>
  <si>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</si>
  <si>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</si>
  <si>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</si>
  <si>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</si>
  <si>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</si>
  <si>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</si>
  <si>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</si>
  <si>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</si>
  <si>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</si>
  <si>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</si>
  <si>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</si>
  <si>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</si>
  <si>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</si>
  <si>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</si>
  <si>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</si>
  <si>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</si>
  <si>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</si>
  <si>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</si>
  <si>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</si>
  <si>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</si>
  <si>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</si>
  <si>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</si>
  <si>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</si>
  <si>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</si>
  <si>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</si>
  <si>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</si>
  <si>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</si>
  <si>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</si>
  <si>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</si>
  <si>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</si>
  <si>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</si>
  <si>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</si>
  <si>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</si>
  <si>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</si>
  <si>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</si>
  <si>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</si>
  <si>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</si>
  <si>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</si>
  <si>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</si>
  <si>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</si>
  <si>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</si>
  <si>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</si>
  <si>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</si>
  <si>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</si>
  <si>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</si>
  <si>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</si>
  <si>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</si>
  <si>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</si>
  <si>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</si>
  <si>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</si>
  <si>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</si>
  <si>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</si>
  <si>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</si>
  <si>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</si>
  <si>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</si>
  <si>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</si>
  <si>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</si>
  <si>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</si>
  <si>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</si>
  <si>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</si>
  <si>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</si>
  <si>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</si>
  <si>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</si>
  <si>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</si>
  <si>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</si>
  <si>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</si>
  <si>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</si>
  <si>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</si>
  <si>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</si>
  <si>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</si>
  <si>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</si>
  <si>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</si>
  <si>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</si>
  <si>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</si>
  <si>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</si>
  <si>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</si>
  <si>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</si>
  <si>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</si>
  <si>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</si>
  <si>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</si>
  <si>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</si>
  <si>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</si>
  <si>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</si>
  <si>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</si>
  <si>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</si>
  <si>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</si>
  <si>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</si>
  <si>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</si>
  <si>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</si>
  <si>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</si>
  <si>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</si>
  <si>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</si>
  <si>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</si>
  <si>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</si>
  <si>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</si>
  <si>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</si>
  <si>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</si>
  <si>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</si>
  <si>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</si>
  <si>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</si>
  <si>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</si>
  <si>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</si>
  <si>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</si>
  <si>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</si>
  <si>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</si>
  <si>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</si>
  <si>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</si>
  <si>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</si>
  <si>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</si>
  <si>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</si>
  <si>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</si>
  <si>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</si>
  <si>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</si>
  <si>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</si>
  <si>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</si>
  <si>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</si>
  <si>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</si>
  <si>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</si>
  <si>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</si>
  <si>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</si>
  <si>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</si>
  <si>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</si>
  <si>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</si>
  <si>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</si>
  <si>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</si>
  <si>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</si>
  <si>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</si>
  <si>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</si>
  <si>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</si>
  <si>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</si>
  <si>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</si>
  <si>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</si>
  <si>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</si>
  <si>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</si>
  <si>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</si>
  <si>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</si>
  <si>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</si>
  <si>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</si>
  <si>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</si>
  <si>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</si>
  <si>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</si>
  <si>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</si>
  <si>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</si>
  <si>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</si>
  <si>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</si>
  <si>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</si>
  <si>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</si>
  <si>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</si>
  <si>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</si>
  <si>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</si>
  <si>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</si>
  <si>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</si>
  <si>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</si>
  <si>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</si>
  <si>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</si>
  <si>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</si>
  <si>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</si>
  <si>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</si>
  <si>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</si>
  <si>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</si>
  <si>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</si>
  <si>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</si>
  <si>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</si>
  <si>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</si>
  <si>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</si>
  <si>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</si>
  <si>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</si>
  <si>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</si>
  <si>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</si>
  <si>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</si>
  <si>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</si>
  <si>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</si>
  <si>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</si>
  <si>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</si>
  <si>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</si>
  <si>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</si>
  <si>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</si>
  <si>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</si>
  <si>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</si>
  <si>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</si>
  <si>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</si>
  <si>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</si>
  <si>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</si>
  <si>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</si>
  <si>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</si>
  <si>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</si>
  <si>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</si>
  <si>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</si>
  <si>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</si>
  <si>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</si>
  <si>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</si>
  <si>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</si>
  <si>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</si>
  <si>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</si>
  <si>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</si>
  <si>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</si>
  <si>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</si>
  <si>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</si>
  <si>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</si>
  <si>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</si>
  <si>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</si>
  <si>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</si>
  <si>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</si>
  <si>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</si>
  <si>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</si>
  <si>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</si>
  <si>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</si>
  <si>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</si>
  <si>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</si>
  <si>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</si>
  <si>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</si>
  <si>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</si>
  <si>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</si>
  <si>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</si>
  <si>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</si>
  <si>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</si>
  <si>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</si>
  <si>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</si>
  <si>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</si>
  <si>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</si>
  <si>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</si>
  <si>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</si>
  <si>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</si>
  <si>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</si>
  <si>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</si>
  <si>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</si>
  <si>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</si>
  <si>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</si>
  <si>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</si>
  <si>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</si>
  <si>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</si>
  <si>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</si>
  <si>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</si>
  <si>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</si>
  <si>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</si>
  <si>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</si>
  <si>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</si>
  <si>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</si>
  <si>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</si>
  <si>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</si>
  <si>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</si>
  <si>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</si>
  <si>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</si>
  <si>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</si>
  <si>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</si>
  <si>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</si>
  <si>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</si>
  <si>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</si>
  <si>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</si>
  <si>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</si>
  <si>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</si>
  <si>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</si>
  <si>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</si>
  <si>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</si>
  <si>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</si>
  <si>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</si>
  <si>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</si>
  <si>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</si>
  <si>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</si>
  <si>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</si>
  <si>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</si>
  <si>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</si>
  <si>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</si>
  <si>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</si>
  <si>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</si>
  <si>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</si>
  <si>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</si>
  <si>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</si>
  <si>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</si>
  <si>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</si>
  <si>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</si>
  <si>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</si>
  <si>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</si>
  <si>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</si>
  <si>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</si>
  <si>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</si>
  <si>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</si>
  <si>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</si>
  <si>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</si>
  <si>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</si>
  <si>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</si>
  <si>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</si>
  <si>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</si>
  <si>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</si>
  <si>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</si>
  <si>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</si>
  <si>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</si>
  <si>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</si>
  <si>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</si>
  <si>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</si>
  <si>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</si>
  <si>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</si>
  <si>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</si>
  <si>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</si>
  <si>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</si>
  <si>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</si>
  <si>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</si>
  <si>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</si>
  <si>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</si>
  <si>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</si>
  <si>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</si>
  <si>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</si>
  <si>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</si>
  <si>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</si>
  <si>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</si>
  <si>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</si>
  <si>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</si>
  <si>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</si>
  <si>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</si>
  <si>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</si>
  <si>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</si>
  <si>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</si>
  <si>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</si>
  <si>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</si>
  <si>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</si>
  <si>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</si>
  <si>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</si>
  <si>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</si>
  <si>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</si>
  <si>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</si>
  <si>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</si>
  <si>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</si>
  <si>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</si>
  <si>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</si>
  <si>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</si>
  <si>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</si>
  <si>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</si>
  <si>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</si>
  <si>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</si>
  <si>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</si>
  <si>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</si>
  <si>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</si>
  <si>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</si>
  <si>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</si>
  <si>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</si>
  <si>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</si>
  <si>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</si>
  <si>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</si>
  <si>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</si>
  <si>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</si>
  <si>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</si>
  <si>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</si>
  <si>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</si>
  <si>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</si>
  <si>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</si>
  <si>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</si>
  <si>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</si>
  <si>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</si>
  <si>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</si>
  <si>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</si>
  <si>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</si>
  <si>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</si>
  <si>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</si>
  <si>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</si>
  <si>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</si>
  <si>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</si>
  <si>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</si>
  <si>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</si>
  <si>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</si>
  <si>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</si>
  <si>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</si>
  <si>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</si>
  <si>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</si>
  <si>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</si>
  <si>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</si>
  <si>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</si>
  <si>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</si>
  <si>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</si>
  <si>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</si>
  <si>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</si>
  <si>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</si>
  <si>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</si>
  <si>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</si>
  <si>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</si>
  <si>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</si>
  <si>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</si>
  <si>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</si>
  <si>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</si>
  <si>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</si>
  <si>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</si>
  <si>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</si>
  <si>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</si>
  <si>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</si>
  <si>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</si>
  <si>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</si>
  <si>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</si>
  <si>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</si>
  <si>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</si>
  <si>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</si>
  <si>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</si>
  <si>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</si>
  <si>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</si>
  <si>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</si>
  <si>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</si>
  <si>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</si>
  <si>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</si>
  <si>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</si>
  <si>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</si>
  <si>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</si>
  <si>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</si>
  <si>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</si>
  <si>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</si>
  <si>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</si>
  <si>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</si>
  <si>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</si>
  <si>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</si>
  <si>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</si>
  <si>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</si>
  <si>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</si>
  <si>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</si>
  <si>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</si>
  <si>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</si>
  <si>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</si>
  <si>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</si>
  <si>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</si>
  <si>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</si>
  <si>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</si>
  <si>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</si>
  <si>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</si>
  <si>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</si>
  <si>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</si>
  <si>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</si>
  <si>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</si>
  <si>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</si>
  <si>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</si>
  <si>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</si>
  <si>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</si>
  <si>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</si>
  <si>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</si>
  <si>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</si>
  <si>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</si>
  <si>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</si>
  <si>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</si>
  <si>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</si>
  <si>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</si>
  <si>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</si>
  <si>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</si>
  <si>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</si>
  <si>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</si>
  <si>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</si>
  <si>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</si>
  <si>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</si>
  <si>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</si>
  <si>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</si>
  <si>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</si>
  <si>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</si>
  <si>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</si>
  <si>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</si>
  <si>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</si>
  <si>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</si>
  <si>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</si>
  <si>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</si>
  <si>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</si>
  <si>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</si>
  <si>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</si>
  <si>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</si>
  <si>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</si>
  <si>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</si>
  <si>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</si>
  <si>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</si>
  <si>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</si>
  <si>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</si>
  <si>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</si>
  <si>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</si>
  <si>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</si>
  <si>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</si>
  <si>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</si>
  <si>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</si>
  <si>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</si>
  <si>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</si>
  <si>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</si>
  <si>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</si>
  <si>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</si>
  <si>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</si>
  <si>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</si>
  <si>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</si>
  <si>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</si>
  <si>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</si>
  <si>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</si>
  <si>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</si>
  <si>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</si>
  <si>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</si>
  <si>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</si>
  <si>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</si>
  <si>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</si>
  <si>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</si>
  <si>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</si>
  <si>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</si>
  <si>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</si>
  <si>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</si>
  <si>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</si>
  <si>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</si>
  <si>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</si>
  <si>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</si>
  <si>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</si>
  <si>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</si>
  <si>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</si>
  <si>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</si>
  <si>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</si>
  <si>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</si>
  <si>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</si>
  <si>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</si>
  <si>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</si>
  <si>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</si>
  <si>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</si>
  <si>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</si>
  <si>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</si>
  <si>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</si>
  <si>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</si>
  <si>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</si>
  <si>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</si>
  <si>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</si>
  <si>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</si>
  <si>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</si>
  <si>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</si>
  <si>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</si>
  <si>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</si>
  <si>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</si>
  <si>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</si>
  <si>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</si>
  <si>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</si>
  <si>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</si>
  <si>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</si>
  <si>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</si>
  <si>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</si>
  <si>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</si>
  <si>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</si>
  <si>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</si>
  <si>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</si>
  <si>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</si>
  <si>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</si>
  <si>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</si>
  <si>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</si>
  <si>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</si>
  <si>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</si>
  <si>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</si>
  <si>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</si>
  <si>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</si>
  <si>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</si>
  <si>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</si>
  <si>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</si>
  <si>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</si>
  <si>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</si>
  <si>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</si>
  <si>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</si>
  <si>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</si>
  <si>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</si>
  <si>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</si>
  <si>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</si>
  <si>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</si>
  <si>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</si>
  <si>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</si>
  <si>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</si>
  <si>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</si>
  <si>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</si>
  <si>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</si>
  <si>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</si>
  <si>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</si>
  <si>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</si>
  <si>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</si>
  <si>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</si>
  <si>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</si>
  <si>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</si>
  <si>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</si>
  <si>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</si>
  <si>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</si>
  <si>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</si>
  <si>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</si>
  <si>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</si>
  <si>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</si>
  <si>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</si>
  <si>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</si>
  <si>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</si>
  <si>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</si>
  <si>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</si>
  <si>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</si>
  <si>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</si>
  <si>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</si>
  <si>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</si>
  <si>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</si>
  <si>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</si>
  <si>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</si>
  <si>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</si>
  <si>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</si>
  <si>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</si>
  <si>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</si>
  <si>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</si>
  <si>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</si>
  <si>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</si>
  <si>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</si>
  <si>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</si>
  <si>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</si>
  <si>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</si>
  <si>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</si>
  <si>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</si>
  <si>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</si>
  <si>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</si>
  <si>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</si>
  <si>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</si>
  <si>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</si>
  <si>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</si>
  <si>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</si>
  <si>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</si>
  <si>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</si>
  <si>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</si>
  <si>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</si>
  <si>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</si>
  <si>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</si>
  <si>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</si>
  <si>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</si>
  <si>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</si>
  <si>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</si>
  <si>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</si>
  <si>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</si>
  <si>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</si>
  <si>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</si>
  <si>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</si>
  <si>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</si>
  <si>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</si>
  <si>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</si>
  <si>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</si>
  <si>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</si>
  <si>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</si>
  <si>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</si>
  <si>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</si>
  <si>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</si>
  <si>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</si>
  <si>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</si>
  <si>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</si>
  <si>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</si>
  <si>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</si>
  <si>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</si>
  <si>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</si>
  <si>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</si>
  <si>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</si>
  <si>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</si>
  <si>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</si>
  <si>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</si>
  <si>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</si>
  <si>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</si>
  <si>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</si>
  <si>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</si>
  <si>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</si>
  <si>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</si>
  <si>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</si>
  <si>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</si>
  <si>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</si>
  <si>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</si>
  <si>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</si>
  <si>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</si>
  <si>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</si>
  <si>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</si>
  <si>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</si>
  <si>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</si>
  <si>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</si>
  <si>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</si>
  <si>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</si>
  <si>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</si>
  <si>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</si>
  <si>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</si>
  <si>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</si>
  <si>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</si>
  <si>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</si>
  <si>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</si>
  <si>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</si>
  <si>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</si>
  <si>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</si>
  <si>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</si>
  <si>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</si>
  <si>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</si>
  <si>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</si>
  <si>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</si>
  <si>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</si>
  <si>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</si>
  <si>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</si>
  <si>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</si>
  <si>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</si>
  <si>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</si>
  <si>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</si>
  <si>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</si>
  <si>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</si>
  <si>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</si>
  <si>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</si>
  <si>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</si>
  <si>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</si>
  <si>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</si>
  <si>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</si>
  <si>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</si>
  <si>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</si>
  <si>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</si>
  <si>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</si>
  <si>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</si>
  <si>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</si>
  <si>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</si>
  <si>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</si>
  <si>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</si>
  <si>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</si>
  <si>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</si>
  <si>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</si>
  <si>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</si>
  <si>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</si>
  <si>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</si>
  <si>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</si>
  <si>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</si>
  <si>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</si>
  <si>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</si>
  <si>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</si>
  <si>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</si>
  <si>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</si>
  <si>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</si>
  <si>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</si>
  <si>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</si>
  <si>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</si>
  <si>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</si>
  <si>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</si>
  <si>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</si>
  <si>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</si>
  <si>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</si>
  <si>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</si>
  <si>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</si>
  <si>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</si>
  <si>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</si>
  <si>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</si>
  <si>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</si>
  <si>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</si>
  <si>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</si>
  <si>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</si>
  <si>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</si>
  <si>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</si>
  <si>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</si>
  <si>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</si>
  <si>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</si>
  <si>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</si>
  <si>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</si>
  <si>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</si>
  <si>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</si>
  <si>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</si>
  <si>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</si>
  <si>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</si>
  <si>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</si>
  <si>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</si>
  <si>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</si>
  <si>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</si>
  <si>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</si>
  <si>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</si>
  <si>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</si>
  <si>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</si>
  <si>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</si>
  <si>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</si>
  <si>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</si>
  <si>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</si>
  <si>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</si>
  <si>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</si>
  <si>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</si>
  <si>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</si>
  <si>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</si>
  <si>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</si>
  <si>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</si>
  <si>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</si>
  <si>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</si>
  <si>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</si>
  <si>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</si>
  <si>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</si>
  <si>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</si>
  <si>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</si>
  <si>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</si>
  <si>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</si>
  <si>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</si>
  <si>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</si>
  <si>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</si>
  <si>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</si>
  <si>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</si>
  <si>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</si>
  <si>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</si>
  <si>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</si>
  <si>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</si>
  <si>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</si>
  <si>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</si>
  <si>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</si>
  <si>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</si>
  <si>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</si>
  <si>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</si>
  <si>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</si>
  <si>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</si>
  <si>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</si>
  <si>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</si>
  <si>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</si>
  <si>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</si>
  <si>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</si>
  <si>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</si>
  <si>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</si>
  <si>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</si>
  <si>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</si>
  <si>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</si>
  <si>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</si>
  <si>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</si>
  <si>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</si>
  <si>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</si>
  <si>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</si>
  <si>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</si>
  <si>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</si>
  <si>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</si>
  <si>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</si>
  <si>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</si>
  <si>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</si>
  <si>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</si>
  <si>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</si>
  <si>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</si>
  <si>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</si>
  <si>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</si>
  <si>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</si>
  <si>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</si>
  <si>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</si>
  <si>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</si>
  <si>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</si>
  <si>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</si>
  <si>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</si>
  <si>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</si>
  <si>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</si>
  <si>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</si>
  <si>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</si>
  <si>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</si>
  <si>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</si>
  <si>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</si>
  <si>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</si>
  <si>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</si>
  <si>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</si>
  <si>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</si>
  <si>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</si>
  <si>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</si>
  <si>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</si>
  <si>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</si>
  <si>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</si>
  <si>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</si>
  <si>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</si>
  <si>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</si>
  <si>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</si>
  <si>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</si>
  <si>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</si>
  <si>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</si>
  <si>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</si>
  <si>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</si>
  <si>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</si>
  <si>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</si>
  <si>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</si>
  <si>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</si>
  <si>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</si>
  <si>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</si>
  <si>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</si>
  <si>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</si>
  <si>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</si>
  <si>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</si>
  <si>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</si>
  <si>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</si>
  <si>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</si>
  <si>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</si>
  <si>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</si>
  <si>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</si>
  <si>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</si>
  <si>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</si>
  <si>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</si>
  <si>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</si>
  <si>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</si>
  <si>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</si>
  <si>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</si>
  <si>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</si>
  <si>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</si>
  <si>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</si>
  <si>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</si>
  <si>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</si>
  <si>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</si>
  <si>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</si>
  <si>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</si>
  <si>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</si>
  <si>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</si>
  <si>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</si>
  <si>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</si>
  <si>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</si>
  <si>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</si>
  <si>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</si>
  <si>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</si>
  <si>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</si>
  <si>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</si>
  <si>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</si>
  <si>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</si>
  <si>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</si>
  <si>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</si>
  <si>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</si>
  <si>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</si>
  <si>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</si>
  <si>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</si>
  <si>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</si>
  <si>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</si>
  <si>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</si>
  <si>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</si>
  <si>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</si>
  <si>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</si>
  <si>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</si>
  <si>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</si>
  <si>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</si>
  <si>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</si>
  <si>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</si>
  <si>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</si>
  <si>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</si>
  <si>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</si>
  <si>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</si>
  <si>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</si>
  <si>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</si>
  <si>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</si>
  <si>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</si>
  <si>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</si>
  <si>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</si>
  <si>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</si>
  <si>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</si>
  <si>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</si>
  <si>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</si>
  <si>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</si>
  <si>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</si>
  <si>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</si>
  <si>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</si>
  <si>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</si>
  <si>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</si>
  <si>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</si>
  <si>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</si>
  <si>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</si>
  <si>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</si>
  <si>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</si>
  <si>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</si>
  <si>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</si>
  <si>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</si>
  <si>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</si>
  <si>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</si>
  <si>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</si>
  <si>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</si>
  <si>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</si>
  <si>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</si>
  <si>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</si>
  <si>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</si>
  <si>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</si>
  <si>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</si>
  <si>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</si>
  <si>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</si>
  <si>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</si>
  <si>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</si>
  <si>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</si>
  <si>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</si>
  <si>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</si>
  <si>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</si>
  <si>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</si>
  <si>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</si>
  <si>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</si>
  <si>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</si>
  <si>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</si>
  <si>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</si>
  <si>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</si>
  <si>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</si>
  <si>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</si>
  <si>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</si>
  <si>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</si>
  <si>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</si>
  <si>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</si>
  <si>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</si>
  <si>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</si>
  <si>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</si>
  <si>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</si>
  <si>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</si>
  <si>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</si>
  <si>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</si>
  <si>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</si>
  <si>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</si>
  <si>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</si>
  <si>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</si>
  <si>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</si>
  <si>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</si>
  <si>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</si>
  <si>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</si>
  <si>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</si>
  <si>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</si>
  <si>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</si>
  <si>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</si>
  <si>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</si>
  <si>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</si>
  <si>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</si>
  <si>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</si>
  <si>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</si>
  <si>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</si>
  <si>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</si>
  <si>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</si>
  <si>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</si>
  <si>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</si>
  <si>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</si>
  <si>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</si>
  <si>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</si>
  <si>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</si>
  <si>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</si>
  <si>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</si>
  <si>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</si>
  <si>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</si>
  <si>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</si>
  <si>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</si>
  <si>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</si>
  <si>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</si>
  <si>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</si>
  <si>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</si>
  <si>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</si>
  <si>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</si>
  <si>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</si>
  <si>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</si>
  <si>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</si>
  <si>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</si>
  <si>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</si>
  <si>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</si>
  <si>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</si>
  <si>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</si>
  <si>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</si>
  <si>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</si>
  <si>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</si>
  <si>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</si>
  <si>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</si>
  <si>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</si>
  <si>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</si>
  <si>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</si>
  <si>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</si>
  <si>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</si>
  <si>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</si>
  <si>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</si>
  <si>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</si>
  <si>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</si>
  <si>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</si>
  <si>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</si>
  <si>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</si>
  <si>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</si>
  <si>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</si>
  <si>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</si>
  <si>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</si>
  <si>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</si>
  <si>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</si>
  <si>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</si>
  <si>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</si>
  <si>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</si>
  <si>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</si>
  <si>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</si>
  <si>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</si>
  <si>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</si>
  <si>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</si>
  <si>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</si>
  <si>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</si>
  <si>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</si>
  <si>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</si>
  <si>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</si>
  <si>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</si>
  <si>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</si>
  <si>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</si>
  <si>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</si>
  <si>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</si>
  <si>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</si>
  <si>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</si>
  <si>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</si>
  <si>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</si>
  <si>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</si>
  <si>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</si>
  <si>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</si>
  <si>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</si>
  <si>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</si>
  <si>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</si>
  <si>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</si>
  <si>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</si>
  <si>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</si>
  <si>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</si>
  <si>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</si>
  <si>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</si>
  <si>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</si>
  <si>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</si>
  <si>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</si>
  <si>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</si>
  <si>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</si>
  <si>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</si>
  <si>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</si>
  <si>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</si>
  <si>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</si>
  <si>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</si>
  <si>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</si>
  <si>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</si>
  <si>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</si>
  <si>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</si>
  <si>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</si>
  <si>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</si>
  <si>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</si>
  <si>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</si>
  <si>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</si>
  <si>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</si>
  <si>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</si>
  <si>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</si>
  <si>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</si>
  <si>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</si>
  <si>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</si>
  <si>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</si>
  <si>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</si>
  <si>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</si>
  <si>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</si>
  <si>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</si>
  <si>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</si>
  <si>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</si>
  <si>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</si>
  <si>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</si>
  <si>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</si>
  <si>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</si>
  <si>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</si>
  <si>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</si>
  <si>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</si>
  <si>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</si>
  <si>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</si>
  <si>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</si>
  <si>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</si>
  <si>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</si>
  <si>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</si>
  <si>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</si>
  <si>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</si>
  <si>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</si>
  <si>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</si>
  <si>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</si>
  <si>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</si>
  <si>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</si>
  <si>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</si>
  <si>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</si>
  <si>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</si>
  <si>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</si>
  <si>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</si>
  <si>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</si>
  <si>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</si>
  <si>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</si>
  <si>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</si>
  <si>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</si>
  <si>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</si>
  <si>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</si>
  <si>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</si>
  <si>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</si>
  <si>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</si>
  <si>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</si>
  <si>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</si>
  <si>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</si>
  <si>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</si>
  <si>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</si>
  <si>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</si>
  <si>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</si>
  <si>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</si>
  <si>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</si>
  <si>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</si>
  <si>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</si>
  <si>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</si>
  <si>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</si>
  <si>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</si>
  <si>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</si>
  <si>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</si>
  <si>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</si>
  <si>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</si>
  <si>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</si>
  <si>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</si>
  <si>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</si>
  <si>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</si>
  <si>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</si>
  <si>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</si>
  <si>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</si>
  <si>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</si>
  <si>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</si>
  <si>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</si>
  <si>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</si>
  <si>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</si>
  <si>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</si>
  <si>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</si>
  <si>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</si>
  <si>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</si>
  <si>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</si>
  <si>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</si>
  <si>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</si>
  <si>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</si>
  <si>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</si>
  <si>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</si>
  <si>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</si>
  <si>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</si>
  <si>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</si>
  <si>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</si>
  <si>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</si>
  <si>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</si>
  <si>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</si>
  <si>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</si>
  <si>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</si>
  <si>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</si>
  <si>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</si>
  <si>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</si>
  <si>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</si>
  <si>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</si>
  <si>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</si>
  <si>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</si>
  <si>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</si>
  <si>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</si>
  <si>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</si>
  <si>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</si>
  <si>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</si>
  <si>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</si>
  <si>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</si>
  <si>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</si>
  <si>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</si>
  <si>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</si>
  <si>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</si>
  <si>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</si>
  <si>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</si>
  <si>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</si>
  <si>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</si>
  <si>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</si>
  <si>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</si>
  <si>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</si>
  <si>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</si>
  <si>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</si>
  <si>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</si>
  <si>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</si>
  <si>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</si>
  <si>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</si>
  <si>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</si>
  <si>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</si>
  <si>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</si>
  <si>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</si>
  <si>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</si>
  <si>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</si>
  <si>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</si>
  <si>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</si>
  <si>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</si>
  <si>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</si>
  <si>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</si>
  <si>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</si>
  <si>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</si>
  <si>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</si>
  <si>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</si>
  <si>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</si>
  <si>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</si>
  <si>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</si>
  <si>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</si>
  <si>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</si>
  <si>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</si>
  <si>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</si>
  <si>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</si>
  <si>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</si>
  <si>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</si>
  <si>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</si>
  <si>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</si>
  <si>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</si>
  <si>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</si>
  <si>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</si>
  <si>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</si>
  <si>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</si>
  <si>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</si>
  <si>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</si>
  <si>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</si>
  <si>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</si>
  <si>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</si>
  <si>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</si>
  <si>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</si>
  <si>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</si>
  <si>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</si>
  <si>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</si>
  <si>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</si>
  <si>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</si>
  <si>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</si>
  <si>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</si>
  <si>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</si>
  <si>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</si>
  <si>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</si>
  <si>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</si>
  <si>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</si>
  <si>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</si>
  <si>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</si>
  <si>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</si>
  <si>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</si>
  <si>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</si>
  <si>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</si>
  <si>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</si>
  <si>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</si>
  <si>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</si>
  <si>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</si>
  <si>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</si>
  <si>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</si>
  <si>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</si>
  <si>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</si>
  <si>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</si>
  <si>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</si>
  <si>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</si>
  <si>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</si>
  <si>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</si>
  <si>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</si>
  <si>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</si>
  <si>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</si>
  <si>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</si>
  <si>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</si>
  <si>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</si>
  <si>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</si>
  <si>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</si>
  <si>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</si>
  <si>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</si>
  <si>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</si>
  <si>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</si>
  <si>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</si>
  <si>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</si>
  <si>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</si>
  <si>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</si>
  <si>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</si>
  <si>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</si>
  <si>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</si>
  <si>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</si>
  <si>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</si>
  <si>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</si>
  <si>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</si>
  <si>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</si>
  <si>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</si>
  <si>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</si>
  <si>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</si>
  <si>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</si>
  <si>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</si>
  <si>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</si>
  <si>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</si>
  <si>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</si>
  <si>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</si>
  <si>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</si>
  <si>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</si>
  <si>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</si>
  <si>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</si>
  <si>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</si>
  <si>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</si>
  <si>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</si>
  <si>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</si>
  <si>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</si>
  <si>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</si>
  <si>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</si>
  <si>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</si>
  <si>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</si>
  <si>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</si>
  <si>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</si>
  <si>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</si>
  <si>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</si>
  <si>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</si>
  <si>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</si>
  <si>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</si>
  <si>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</si>
  <si>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</si>
  <si>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</si>
  <si>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</si>
  <si>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</si>
  <si>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</si>
  <si>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</si>
  <si>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</si>
  <si>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</si>
  <si>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</si>
  <si>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</si>
  <si>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</si>
  <si>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</si>
  <si>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</si>
  <si>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</si>
  <si>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</si>
  <si>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</si>
  <si>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</si>
  <si>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</si>
  <si>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</si>
  <si>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</si>
  <si>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</si>
  <si>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</si>
  <si>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</si>
  <si>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</si>
  <si>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</si>
  <si>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</si>
  <si>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</si>
  <si>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</si>
  <si>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</si>
  <si>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</si>
  <si>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</si>
  <si>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</si>
  <si>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</si>
  <si>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</si>
  <si>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</si>
  <si>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</si>
  <si>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</si>
  <si>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</si>
  <si>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</si>
  <si>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</si>
  <si>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</si>
  <si>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</si>
  <si>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</si>
  <si>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</si>
  <si>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</si>
  <si>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</si>
  <si>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</si>
  <si>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</si>
  <si>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</si>
  <si>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</si>
  <si>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</si>
  <si>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</si>
  <si>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</si>
  <si>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</si>
  <si>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</si>
  <si>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</si>
  <si>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</si>
  <si>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</si>
  <si>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</si>
  <si>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</si>
  <si>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</si>
  <si>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</si>
  <si>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</si>
  <si>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</si>
  <si>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</si>
  <si>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</si>
  <si>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</si>
  <si>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</si>
  <si>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</si>
  <si>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</si>
  <si>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</si>
  <si>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</si>
  <si>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</si>
  <si>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</si>
  <si>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</si>
  <si>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</si>
  <si>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</si>
  <si>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</si>
  <si>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</si>
  <si>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</si>
  <si>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</si>
  <si>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</si>
  <si>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</si>
  <si>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</si>
  <si>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</si>
  <si>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</si>
  <si>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</si>
  <si>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</si>
  <si>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</si>
  <si>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</si>
  <si>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</si>
  <si>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</si>
  <si>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</si>
  <si>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</si>
  <si>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</si>
  <si>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</si>
  <si>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</si>
  <si>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</si>
  <si>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</si>
  <si>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</si>
  <si>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</si>
  <si>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</si>
  <si>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</si>
  <si>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</si>
  <si>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</si>
  <si>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</si>
  <si>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</si>
  <si>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</si>
  <si>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</si>
  <si>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</si>
  <si>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</si>
  <si>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</si>
  <si>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</si>
  <si>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</si>
  <si>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</si>
  <si>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</si>
  <si>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</si>
  <si>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</si>
  <si>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</si>
  <si>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</si>
  <si>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</si>
  <si>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</si>
  <si>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</si>
  <si>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</si>
  <si>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</si>
  <si>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</si>
  <si>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</si>
  <si>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</si>
  <si>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</si>
  <si>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</si>
  <si>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</si>
  <si>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</si>
  <si>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</si>
  <si>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</si>
  <si>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</si>
  <si>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</si>
  <si>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</si>
  <si>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</si>
  <si>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</si>
  <si>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</si>
  <si>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</si>
  <si>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</si>
  <si>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</si>
  <si>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</si>
  <si>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</si>
  <si>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</si>
  <si>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</si>
  <si>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</si>
  <si>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</si>
  <si>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</si>
  <si>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</si>
  <si>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</si>
  <si>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</si>
  <si>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</si>
  <si>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</si>
  <si>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</si>
  <si>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</si>
  <si>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</si>
  <si>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</si>
  <si>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</si>
  <si>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</si>
  <si>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</si>
  <si>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</si>
  <si>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</si>
  <si>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</si>
  <si>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</si>
  <si>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</si>
  <si>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</si>
  <si>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</si>
  <si>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</si>
  <si>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</si>
  <si>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</si>
  <si>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</si>
  <si>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</si>
  <si>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</si>
  <si>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</si>
  <si>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</si>
  <si>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</si>
  <si>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</si>
  <si>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</si>
  <si>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</si>
  <si>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</si>
  <si>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</si>
  <si>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</si>
  <si>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</si>
  <si>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</si>
  <si>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</si>
  <si>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</si>
  <si>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</si>
  <si>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</si>
  <si>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</si>
  <si>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</si>
  <si>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</si>
  <si>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</si>
  <si>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</si>
  <si>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</si>
  <si>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</si>
  <si>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</si>
  <si>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</si>
  <si>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</si>
  <si>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</si>
  <si>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</si>
  <si>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</si>
  <si>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</si>
  <si>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</si>
  <si>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</si>
  <si>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</si>
  <si>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</si>
  <si>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</si>
  <si>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</si>
  <si>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</si>
  <si>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</si>
  <si>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</si>
  <si>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</si>
  <si>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</si>
  <si>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</si>
  <si>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</si>
  <si>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</si>
  <si>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</si>
  <si>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</si>
  <si>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</si>
  <si>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</si>
  <si>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</si>
  <si>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</si>
  <si>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</si>
  <si>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</si>
  <si>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</si>
  <si>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</si>
  <si>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</si>
  <si>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</si>
  <si>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</si>
  <si>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</si>
  <si>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</si>
  <si>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</si>
  <si>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</si>
  <si>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</si>
  <si>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</si>
  <si>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</si>
  <si>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</si>
  <si>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</si>
  <si>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</si>
  <si>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</si>
  <si>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</si>
  <si>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</si>
  <si>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</si>
  <si>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</si>
  <si>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</si>
  <si>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</si>
  <si>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</si>
  <si>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</si>
  <si>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</si>
  <si>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</si>
  <si>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</si>
  <si>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</si>
  <si>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</si>
  <si>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</si>
  <si>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</si>
  <si>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</si>
  <si>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</si>
  <si>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</si>
  <si>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</si>
  <si>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</si>
  <si>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</si>
  <si>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</si>
  <si>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</si>
  <si>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</si>
  <si>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</si>
  <si>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</si>
  <si>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</si>
  <si>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</si>
  <si>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</si>
  <si>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</si>
  <si>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</si>
  <si>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</si>
  <si>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</si>
  <si>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</si>
  <si>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</si>
  <si>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</si>
  <si>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</si>
  <si>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</si>
  <si>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</si>
  <si>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</si>
  <si>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</si>
  <si>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</si>
  <si>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</si>
  <si>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</si>
  <si>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</si>
  <si>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</si>
  <si>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</si>
  <si>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</si>
  <si>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</si>
  <si>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</si>
  <si>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</si>
  <si>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</si>
  <si>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</si>
  <si>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</si>
  <si>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</si>
  <si>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</si>
  <si>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</si>
  <si>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</si>
  <si>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</si>
  <si>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</si>
  <si>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</si>
  <si>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</si>
  <si>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</si>
  <si>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</si>
  <si>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</si>
  <si>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</si>
  <si>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</si>
  <si>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</si>
  <si>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</si>
  <si>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</si>
  <si>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</si>
  <si>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</si>
  <si>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</si>
  <si>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</si>
  <si>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</si>
  <si>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</si>
  <si>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</si>
  <si>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</si>
  <si>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</si>
  <si>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</si>
  <si>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</si>
  <si>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</si>
  <si>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</si>
  <si>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</si>
  <si>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</si>
  <si>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</si>
  <si>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</si>
  <si>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</si>
  <si>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</si>
  <si>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</si>
  <si>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</si>
  <si>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</si>
  <si>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</si>
  <si>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</si>
  <si>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</si>
  <si>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</si>
  <si>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</si>
  <si>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</si>
  <si>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</si>
  <si>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</si>
  <si>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</si>
  <si>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</si>
  <si>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</si>
  <si>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</si>
  <si>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</si>
  <si>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</si>
  <si>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</si>
  <si>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</si>
  <si>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</si>
  <si>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</si>
  <si>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</si>
  <si>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</si>
  <si>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</si>
  <si>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</si>
  <si>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</si>
  <si>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</si>
  <si>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</si>
  <si>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</si>
  <si>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</si>
  <si>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</si>
  <si>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</si>
  <si>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</si>
  <si>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</si>
  <si>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</si>
  <si>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</si>
  <si>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</si>
  <si>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</si>
  <si>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</si>
  <si>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</si>
  <si>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</si>
  <si>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</si>
  <si>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</si>
  <si>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</si>
  <si>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</si>
  <si>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</si>
  <si>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</si>
  <si>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</si>
  <si>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</si>
  <si>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</si>
  <si>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</si>
  <si>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</si>
  <si>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</si>
  <si>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</si>
  <si>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</si>
  <si>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</si>
  <si>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</si>
  <si>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</si>
  <si>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</si>
  <si>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</si>
  <si>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</si>
  <si>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</si>
  <si>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</si>
  <si>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</si>
  <si>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</si>
  <si>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</si>
  <si>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</si>
  <si>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</si>
  <si>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</si>
  <si>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</si>
  <si>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</si>
  <si>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</si>
  <si>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</si>
  <si>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</si>
  <si>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</si>
  <si>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</si>
  <si>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</si>
  <si>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</si>
  <si>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</si>
  <si>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</si>
  <si>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</si>
  <si>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</si>
  <si>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</si>
  <si>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</si>
  <si>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</si>
  <si>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</si>
  <si>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</si>
  <si>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</si>
  <si>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</si>
  <si>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</si>
  <si>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</si>
  <si>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</si>
  <si>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</si>
  <si>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</si>
  <si>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</si>
  <si>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</si>
  <si>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</si>
  <si>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</si>
  <si>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</si>
  <si>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</si>
  <si>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</si>
  <si>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</si>
  <si>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</si>
  <si>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</si>
  <si>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</si>
  <si>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</si>
  <si>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</si>
  <si>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</si>
  <si>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</si>
  <si>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</si>
  <si>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</si>
  <si>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</si>
  <si>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</si>
  <si>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</si>
  <si>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</si>
  <si>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</si>
  <si>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</si>
  <si>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</si>
  <si>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</si>
  <si>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</si>
  <si>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</si>
  <si>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</si>
  <si>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</si>
  <si>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</si>
  <si>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</si>
  <si>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</si>
  <si>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</si>
  <si>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</si>
  <si>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</si>
  <si>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</si>
  <si>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</si>
  <si>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</si>
  <si>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</si>
  <si>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</si>
  <si>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</si>
  <si>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</si>
  <si>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</si>
  <si>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</si>
  <si>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</si>
  <si>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</si>
  <si>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</si>
  <si>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</si>
  <si>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</si>
  <si>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</si>
  <si>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</si>
  <si>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</si>
  <si>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</si>
  <si>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</si>
  <si>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</si>
  <si>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</si>
  <si>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</si>
  <si>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</si>
  <si>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</si>
  <si>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</si>
  <si>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</si>
  <si>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</si>
  <si>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</si>
  <si>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</si>
  <si>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</si>
  <si>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</si>
  <si>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</si>
  <si>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</si>
  <si>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</si>
  <si>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</si>
  <si>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</si>
  <si>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</si>
  <si>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</si>
  <si>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</si>
  <si>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</si>
  <si>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</si>
  <si>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</si>
  <si>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</si>
  <si>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</si>
  <si>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</si>
  <si>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</si>
  <si>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</si>
  <si>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</si>
  <si>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</si>
  <si>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</si>
  <si>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</si>
  <si>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</si>
  <si>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</si>
  <si>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</si>
  <si>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</si>
  <si>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</si>
  <si>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</si>
  <si>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</si>
  <si>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</si>
  <si>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</si>
  <si>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</si>
  <si>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</si>
  <si>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</si>
  <si>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</si>
  <si>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</si>
  <si>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</si>
  <si>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</si>
  <si>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</si>
  <si>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</si>
  <si>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</si>
  <si>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</si>
  <si>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</si>
  <si>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</si>
  <si>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</si>
  <si>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</si>
  <si>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</si>
  <si>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</si>
  <si>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</si>
  <si>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</si>
  <si>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</si>
  <si>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</si>
  <si>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</si>
  <si>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</si>
  <si>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</si>
  <si>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</si>
  <si>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</si>
  <si>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</si>
  <si>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</si>
  <si>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</si>
  <si>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</si>
  <si>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</si>
  <si>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</si>
  <si>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</si>
  <si>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</si>
  <si>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</si>
  <si>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</si>
  <si>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</si>
  <si>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</si>
  <si>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</si>
  <si>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</si>
  <si>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</si>
  <si>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</si>
  <si>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</si>
  <si>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</si>
  <si>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</si>
  <si>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</si>
  <si>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</si>
  <si>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</si>
  <si>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</si>
  <si>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</si>
  <si>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</si>
  <si>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</si>
  <si>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</si>
  <si>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</si>
  <si>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</si>
  <si>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</si>
  <si>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</si>
  <si>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</si>
  <si>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</si>
  <si>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</si>
  <si>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</si>
  <si>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</si>
  <si>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</si>
  <si>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</si>
  <si>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</si>
  <si>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</si>
  <si>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</si>
  <si>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</si>
  <si>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</si>
  <si>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</si>
  <si>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</si>
  <si>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</si>
  <si>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</si>
  <si>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</si>
  <si>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</si>
  <si>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</si>
  <si>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</si>
  <si>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</si>
  <si>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</si>
  <si>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</si>
  <si>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</si>
  <si>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</si>
  <si>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</si>
  <si>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</si>
  <si>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</si>
  <si>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</si>
  <si>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</si>
  <si>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</si>
  <si>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</si>
  <si>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</si>
  <si>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</si>
  <si>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</si>
  <si>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</si>
  <si>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</si>
  <si>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</si>
  <si>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</si>
  <si>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</si>
  <si>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</si>
  <si>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</si>
  <si>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</si>
  <si>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</si>
  <si>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</si>
  <si>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</si>
  <si>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</si>
  <si>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</si>
  <si>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</si>
  <si>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</si>
  <si>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</si>
  <si>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</si>
  <si>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</si>
  <si>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</si>
  <si>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</si>
  <si>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</si>
  <si>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</si>
  <si>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</si>
  <si>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</si>
  <si>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</si>
  <si>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</si>
  <si>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</si>
  <si>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</si>
  <si>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</si>
  <si>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</si>
  <si>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</si>
  <si>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</si>
  <si>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</si>
  <si>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</si>
  <si>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</si>
  <si>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</si>
  <si>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</si>
  <si>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</si>
  <si>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</si>
  <si>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</si>
  <si>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</si>
  <si>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</si>
  <si>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</si>
  <si>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</si>
  <si>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</si>
  <si>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</si>
  <si>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</si>
  <si>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</si>
  <si>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</si>
  <si>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</si>
  <si>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</si>
  <si>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</si>
  <si>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</si>
  <si>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</si>
  <si>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</si>
  <si>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</si>
  <si>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</si>
  <si>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</si>
  <si>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</si>
  <si>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</si>
  <si>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</si>
  <si>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</si>
  <si>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</si>
  <si>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</si>
  <si>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</si>
  <si>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</si>
  <si>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</si>
  <si>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</si>
  <si>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</si>
  <si>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</si>
  <si>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</si>
  <si>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</si>
  <si>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</si>
  <si>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</si>
  <si>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</si>
  <si>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</si>
  <si>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</si>
  <si>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</si>
  <si>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</si>
  <si>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</si>
  <si>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</si>
  <si>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</si>
  <si>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</si>
  <si>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</si>
  <si>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</si>
  <si>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</si>
  <si>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</si>
  <si>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</si>
  <si>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</si>
  <si>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</si>
  <si>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</si>
  <si>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</si>
  <si>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</si>
  <si>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</si>
  <si>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</si>
  <si>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</si>
  <si>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</si>
  <si>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</si>
  <si>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</si>
  <si>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</si>
  <si>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</si>
  <si>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</si>
  <si>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</si>
  <si>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</si>
  <si>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</si>
  <si>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</si>
  <si>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</si>
  <si>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</si>
  <si>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</si>
  <si>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</si>
  <si>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</si>
  <si>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</si>
  <si>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</si>
  <si>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</si>
  <si>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</si>
  <si>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</si>
  <si>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</si>
  <si>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</si>
  <si>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</si>
  <si>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</si>
  <si>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</si>
  <si>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</si>
  <si>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</si>
  <si>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</si>
  <si>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</si>
  <si>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</si>
  <si>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</si>
  <si>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</si>
  <si>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</si>
  <si>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</si>
  <si>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</si>
  <si>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</si>
  <si>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</si>
  <si>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</si>
  <si>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</si>
  <si>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</si>
  <si>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</si>
  <si>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</si>
  <si>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</si>
  <si>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</si>
  <si>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</si>
  <si>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</si>
  <si>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</si>
  <si>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</si>
  <si>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</si>
  <si>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</si>
  <si>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</si>
  <si>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</si>
  <si>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</si>
  <si>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</si>
  <si>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</si>
  <si>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</si>
  <si>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</si>
  <si>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</si>
  <si>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</si>
  <si>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</si>
  <si>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</si>
  <si>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</si>
  <si>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</si>
  <si>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</si>
  <si>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</si>
  <si>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</si>
  <si>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</si>
  <si>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</si>
  <si>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</si>
  <si>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</si>
  <si>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</si>
  <si>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</si>
  <si>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</si>
  <si>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</si>
  <si>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</si>
  <si>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</si>
  <si>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</si>
  <si>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</si>
  <si>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</si>
  <si>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</si>
  <si>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</si>
  <si>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</si>
  <si>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</si>
  <si>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</si>
  <si>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</si>
  <si>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</si>
  <si>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</si>
  <si>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</si>
  <si>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</si>
  <si>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</si>
  <si>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</si>
  <si>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</si>
  <si>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</si>
  <si>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</si>
  <si>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</si>
  <si>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</si>
  <si>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</si>
  <si>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</si>
  <si>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</si>
  <si>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</si>
  <si>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</si>
  <si>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</si>
  <si>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</si>
  <si>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</si>
  <si>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</si>
  <si>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</si>
  <si>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</si>
  <si>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</si>
  <si>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</si>
  <si>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</si>
  <si>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</si>
  <si>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</si>
  <si>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</si>
  <si>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</si>
  <si>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</si>
  <si>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</si>
  <si>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</si>
  <si>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</si>
  <si>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</si>
  <si>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</si>
  <si>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</si>
  <si>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</si>
  <si>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</si>
  <si>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</si>
  <si>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</si>
  <si>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</si>
  <si>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</si>
  <si>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</si>
  <si>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</si>
  <si>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</si>
  <si>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</si>
  <si>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</si>
  <si>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</si>
  <si>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</si>
  <si>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</si>
  <si>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</si>
  <si>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</si>
  <si>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</si>
  <si>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</si>
  <si>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</si>
  <si>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</si>
  <si>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</si>
  <si>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</si>
  <si>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</si>
  <si>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</si>
  <si>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</si>
  <si>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</si>
  <si>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</si>
  <si>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</si>
  <si>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</si>
  <si>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</si>
  <si>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</si>
  <si>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</si>
  <si>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</si>
  <si>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</si>
  <si>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</si>
  <si>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</si>
  <si>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</si>
  <si>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</si>
  <si>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</si>
  <si>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</si>
  <si>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</si>
  <si>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</si>
  <si>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</si>
  <si>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</si>
  <si>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</si>
  <si>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</si>
  <si>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</si>
  <si>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</si>
  <si>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</si>
  <si>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</si>
  <si>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</si>
  <si>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</si>
  <si>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</si>
  <si>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</si>
  <si>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</si>
  <si>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</si>
  <si>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</si>
  <si>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</si>
  <si>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</si>
  <si>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</si>
  <si>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</si>
  <si>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</si>
  <si>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</si>
  <si>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</si>
  <si>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</si>
  <si>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</si>
  <si>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</si>
  <si>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</si>
  <si>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</si>
  <si>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</si>
  <si>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</si>
  <si>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</si>
  <si>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</si>
  <si>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</si>
  <si>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</si>
  <si>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</si>
  <si>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</si>
  <si>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</si>
  <si>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</si>
  <si>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</si>
  <si>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</si>
  <si>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</si>
  <si>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</si>
  <si>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</si>
  <si>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</si>
  <si>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</si>
  <si>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</si>
  <si>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</si>
  <si>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</si>
  <si>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</si>
  <si>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</si>
  <si>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</si>
  <si>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</si>
  <si>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</si>
  <si>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</si>
  <si>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</si>
  <si>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</si>
  <si>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</si>
  <si>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</si>
  <si>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</si>
  <si>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</si>
  <si>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</si>
  <si>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</si>
  <si>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</si>
  <si>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</si>
  <si>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</si>
  <si>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</si>
  <si>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</si>
  <si>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</si>
  <si>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</si>
  <si>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</si>
  <si>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</si>
  <si>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</si>
  <si>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</si>
  <si>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</si>
  <si>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</si>
  <si>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</si>
  <si>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</si>
  <si>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</si>
  <si>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</si>
  <si>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</si>
  <si>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</si>
  <si>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</si>
  <si>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</si>
  <si>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</si>
  <si>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</si>
  <si>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</si>
  <si>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</si>
  <si>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</si>
  <si>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</si>
  <si>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</si>
  <si>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</si>
  <si>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</si>
  <si>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</si>
  <si>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</si>
  <si>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</si>
  <si>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</si>
  <si>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</si>
  <si>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</si>
  <si>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</si>
  <si>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</si>
  <si>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</si>
  <si>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</si>
  <si>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</si>
  <si>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</si>
  <si>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</si>
  <si>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</si>
  <si>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</si>
  <si>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</si>
  <si>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</si>
  <si>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</si>
  <si>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</si>
  <si>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</si>
  <si>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</si>
  <si>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</si>
  <si>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</si>
  <si>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</si>
  <si>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</si>
  <si>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</si>
  <si>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</si>
  <si>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</si>
  <si>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</si>
  <si>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</si>
  <si>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</si>
  <si>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</si>
  <si>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</si>
  <si>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</si>
  <si>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</si>
  <si>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</si>
  <si>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</si>
  <si>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</si>
  <si>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</si>
  <si>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</si>
  <si>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</si>
  <si>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</si>
  <si>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</si>
  <si>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</si>
  <si>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</si>
  <si>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</si>
  <si>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</si>
  <si>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</si>
  <si>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</si>
  <si>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</si>
  <si>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</si>
  <si>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</si>
  <si>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</si>
  <si>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</si>
  <si>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</si>
  <si>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</si>
  <si>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</si>
  <si>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</si>
  <si>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</si>
  <si>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</si>
  <si>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</si>
  <si>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</si>
  <si>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</si>
  <si>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</si>
  <si>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</si>
  <si>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</si>
  <si>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</si>
  <si>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</si>
  <si>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</si>
  <si>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</si>
  <si>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</si>
  <si>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</si>
  <si>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</si>
  <si>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</si>
  <si>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</si>
  <si>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</si>
  <si>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</si>
  <si>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</si>
  <si>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</si>
  <si>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</si>
  <si>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</si>
  <si>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</si>
  <si>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</si>
  <si>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</si>
  <si>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</si>
  <si>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</si>
  <si>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</si>
  <si>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</si>
  <si>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</si>
  <si>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</si>
  <si>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</si>
  <si>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</si>
  <si>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</si>
  <si>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</si>
  <si>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</si>
  <si>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</si>
  <si>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</si>
  <si>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</si>
  <si>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</si>
  <si>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</si>
  <si>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</si>
  <si>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</si>
  <si>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</si>
  <si>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</si>
  <si>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</si>
  <si>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</si>
  <si>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</si>
  <si>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</si>
  <si>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</si>
  <si>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</si>
  <si>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</si>
  <si>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</si>
  <si>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</si>
  <si>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</si>
  <si>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</si>
  <si>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</si>
  <si>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</si>
  <si>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</si>
  <si>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</si>
  <si>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</si>
  <si>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</si>
  <si>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</si>
  <si>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</si>
  <si>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</si>
  <si>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</si>
  <si>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</si>
  <si>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</si>
  <si>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</si>
  <si>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</si>
  <si>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</si>
  <si>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</si>
  <si>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</si>
  <si>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</si>
  <si>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</si>
  <si>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</si>
  <si>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</si>
  <si>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</si>
  <si>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</si>
  <si>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</si>
  <si>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</si>
  <si>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</si>
  <si>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</si>
  <si>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</si>
  <si>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</si>
  <si>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</si>
  <si>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</si>
  <si>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</si>
  <si>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</si>
  <si>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</si>
  <si>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</si>
  <si>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</si>
  <si>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</si>
  <si>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</si>
  <si>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</si>
  <si>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</si>
  <si>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</si>
  <si>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</si>
  <si>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</si>
  <si>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</si>
  <si>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</si>
  <si>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</si>
  <si>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</si>
  <si>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</si>
  <si>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</si>
  <si>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</si>
  <si>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</si>
  <si>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</si>
  <si>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</si>
  <si>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</si>
  <si>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</si>
  <si>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</si>
  <si>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</si>
  <si>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</si>
  <si>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</si>
  <si>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</si>
  <si>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</si>
  <si>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</si>
  <si>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</si>
  <si>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</si>
  <si>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</si>
  <si>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</si>
  <si>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</si>
  <si>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</si>
  <si>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</si>
  <si>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</si>
  <si>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</si>
  <si>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</si>
  <si>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</si>
  <si>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</si>
  <si>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</si>
  <si>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</si>
  <si>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</si>
  <si>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</si>
  <si>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</si>
  <si>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</si>
  <si>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</si>
  <si>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</si>
  <si>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</si>
  <si>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</si>
  <si>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</si>
  <si>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</si>
  <si>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</si>
  <si>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</si>
  <si>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</si>
  <si>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</si>
  <si>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</si>
  <si>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</si>
  <si>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</si>
  <si>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</si>
  <si>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</si>
  <si>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</si>
  <si>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</si>
  <si>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</si>
  <si>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</si>
  <si>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</si>
  <si>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</si>
  <si>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</si>
  <si>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</si>
  <si>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</si>
  <si>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</si>
  <si>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</si>
  <si>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</si>
  <si>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</si>
  <si>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</si>
  <si>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</si>
  <si>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</si>
  <si>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</si>
  <si>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</si>
  <si>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</si>
  <si>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</si>
  <si>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</si>
  <si>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</si>
  <si>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</si>
  <si>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</si>
  <si>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</si>
  <si>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</si>
  <si>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</si>
  <si>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</si>
  <si>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</si>
  <si>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</si>
  <si>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</si>
  <si>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</si>
  <si>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</si>
  <si>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</si>
  <si>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</si>
  <si>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</si>
  <si>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</si>
  <si>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</si>
  <si>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</si>
  <si>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</si>
  <si>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</si>
  <si>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</si>
  <si>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</si>
  <si>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</si>
  <si>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</si>
  <si>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</si>
  <si>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</si>
  <si>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</si>
  <si>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</si>
  <si>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</si>
  <si>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</si>
  <si>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</si>
  <si>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</si>
  <si>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</si>
  <si>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</si>
  <si>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</si>
  <si>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</si>
  <si>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</si>
  <si>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</si>
  <si>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</si>
  <si>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</si>
  <si>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</si>
  <si>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</si>
  <si>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</si>
  <si>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</si>
  <si>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</si>
  <si>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</si>
  <si>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</si>
  <si>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</si>
  <si>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</si>
  <si>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</si>
  <si>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</si>
  <si>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</si>
  <si>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</si>
  <si>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</si>
  <si>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</si>
  <si>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</si>
  <si>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</si>
  <si>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</si>
  <si>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</si>
  <si>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</si>
  <si>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</si>
  <si>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</si>
  <si>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</si>
  <si>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</si>
  <si>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</si>
  <si>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</si>
  <si>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</si>
  <si>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</si>
  <si>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</si>
  <si>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</si>
  <si>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</si>
  <si>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</si>
  <si>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</si>
  <si>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</si>
  <si>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</si>
  <si>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</si>
  <si>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</si>
  <si>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</si>
  <si>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</si>
  <si>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</si>
  <si>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</si>
  <si>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</si>
  <si>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</si>
  <si>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</si>
  <si>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</si>
  <si>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</si>
  <si>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</si>
  <si>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</si>
  <si>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</si>
  <si>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</si>
  <si>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</si>
  <si>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</si>
  <si>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</si>
  <si>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</si>
  <si>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</si>
  <si>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</si>
  <si>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</si>
  <si>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</si>
  <si>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</si>
  <si>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</si>
  <si>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</si>
  <si>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</si>
  <si>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</si>
  <si>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</si>
  <si>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</si>
  <si>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</si>
  <si>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</si>
  <si>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</si>
  <si>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</si>
  <si>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</si>
  <si>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</si>
  <si>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</si>
  <si>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</si>
  <si>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</si>
  <si>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</si>
  <si>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</si>
  <si>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</si>
  <si>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</si>
  <si>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</si>
  <si>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</si>
  <si>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</si>
  <si>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</si>
  <si>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</si>
  <si>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</si>
  <si>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</si>
  <si>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</si>
  <si>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</si>
  <si>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</si>
  <si>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</si>
  <si>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</si>
  <si>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</si>
  <si>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</si>
  <si>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</si>
  <si>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</si>
  <si>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</si>
  <si>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</si>
  <si>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</si>
  <si>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</si>
  <si>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</si>
  <si>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</si>
  <si>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</si>
  <si>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</si>
  <si>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</si>
  <si>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</si>
  <si>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</si>
  <si>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</si>
  <si>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</si>
  <si>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</si>
  <si>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</si>
  <si>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</si>
  <si>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</si>
  <si>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</si>
  <si>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</si>
  <si>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</si>
  <si>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</si>
  <si>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</si>
  <si>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</si>
  <si>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</si>
  <si>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</si>
  <si>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</si>
  <si>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</si>
  <si>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</si>
  <si>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</si>
  <si>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</si>
  <si>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</si>
  <si>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</si>
  <si>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</si>
  <si>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</si>
  <si>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</si>
  <si>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</si>
  <si>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</si>
  <si>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</si>
  <si>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</si>
  <si>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</si>
  <si>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</si>
  <si>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</si>
  <si>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</si>
  <si>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</si>
  <si>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</si>
  <si>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</si>
  <si>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</si>
  <si>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</si>
  <si>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</si>
  <si>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</si>
  <si>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</si>
  <si>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</si>
  <si>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</si>
  <si>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</si>
  <si>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</si>
  <si>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</si>
  <si>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</si>
  <si>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</si>
  <si>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</si>
  <si>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</si>
  <si>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</si>
  <si>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</si>
  <si>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</si>
  <si>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</si>
  <si>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</si>
  <si>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</si>
  <si>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</si>
  <si>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</si>
  <si>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</si>
  <si>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</si>
  <si>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</si>
  <si>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</si>
  <si>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</si>
  <si>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</si>
  <si>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</si>
  <si>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</si>
  <si>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</si>
  <si>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</si>
  <si>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</si>
  <si>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</si>
  <si>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</si>
  <si>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</si>
  <si>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</si>
  <si>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</si>
  <si>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</si>
  <si>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</si>
  <si>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</si>
  <si>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</si>
  <si>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</si>
  <si>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</si>
  <si>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</si>
  <si>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</si>
  <si>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</si>
  <si>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</si>
  <si>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</si>
  <si>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</si>
  <si>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</si>
  <si>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</si>
  <si>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</si>
  <si>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</si>
  <si>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</si>
  <si>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</si>
  <si>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</si>
  <si>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</si>
  <si>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</si>
  <si>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</si>
  <si>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</si>
  <si>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</si>
  <si>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</si>
  <si>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</si>
  <si>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</si>
  <si>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</si>
  <si>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</si>
  <si>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</si>
  <si>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</si>
  <si>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</si>
  <si>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</si>
  <si>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</si>
  <si>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</si>
  <si>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</si>
  <si>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</si>
  <si>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</si>
  <si>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</si>
  <si>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</si>
  <si>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</si>
  <si>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</si>
  <si>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</si>
  <si>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</si>
  <si>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</si>
  <si>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</si>
  <si>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</si>
  <si>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</si>
  <si>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</si>
  <si>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</si>
  <si>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</si>
  <si>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</si>
  <si>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</si>
  <si>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</si>
  <si>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</si>
  <si>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</si>
  <si>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</si>
  <si>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</si>
  <si>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</si>
  <si>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</si>
  <si>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</si>
  <si>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</si>
  <si>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</si>
  <si>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</si>
  <si>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</si>
  <si>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</si>
  <si>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</si>
  <si>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</si>
  <si>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</si>
  <si>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</si>
  <si>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</si>
  <si>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</si>
  <si>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</si>
  <si>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</si>
  <si>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</si>
  <si>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</si>
  <si>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</si>
  <si>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</si>
  <si>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</si>
  <si>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</si>
  <si>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</si>
  <si>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</si>
  <si>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</si>
  <si>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</si>
  <si>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</si>
  <si>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</si>
  <si>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</si>
  <si>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</si>
  <si>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</si>
  <si>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</si>
  <si>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</si>
  <si>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</si>
  <si>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</si>
  <si>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</si>
  <si>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</si>
  <si>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</si>
  <si>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</si>
  <si>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</si>
  <si>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</si>
  <si>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</si>
  <si>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</si>
  <si>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</si>
  <si>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</si>
  <si>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</si>
  <si>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</si>
  <si>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</si>
  <si>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</si>
  <si>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</si>
  <si>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</si>
  <si>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</si>
  <si>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</si>
  <si>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</si>
  <si>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</si>
  <si>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</si>
  <si>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</si>
  <si>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</si>
  <si>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</si>
  <si>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</si>
  <si>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</si>
  <si>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</si>
  <si>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</si>
  <si>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</si>
  <si>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</si>
  <si>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</si>
  <si>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</si>
  <si>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</si>
  <si>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</si>
  <si>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</si>
  <si>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</si>
  <si>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</si>
  <si>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</si>
  <si>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</si>
  <si>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</si>
  <si>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</si>
  <si>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</si>
  <si>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</si>
  <si>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</si>
  <si>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</si>
  <si>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</si>
  <si>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</si>
  <si>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</si>
  <si>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</si>
  <si>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</si>
  <si>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</si>
  <si>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</si>
  <si>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</si>
  <si>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</si>
  <si>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</si>
  <si>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</si>
  <si>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</si>
  <si>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</si>
  <si>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</si>
  <si>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</si>
  <si>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</si>
  <si>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</si>
  <si>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</si>
  <si>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</si>
  <si>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</si>
  <si>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</si>
  <si>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</si>
  <si>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</si>
  <si>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</si>
  <si>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</si>
  <si>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</si>
  <si>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</si>
  <si>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</si>
  <si>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</si>
  <si>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</si>
  <si>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</si>
  <si>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</si>
  <si>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</si>
  <si>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</si>
  <si>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</si>
  <si>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</si>
  <si>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</si>
  <si>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</si>
  <si>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</si>
  <si>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</si>
  <si>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</si>
  <si>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</si>
  <si>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</si>
  <si>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</si>
  <si>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</si>
  <si>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</si>
  <si>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</si>
  <si>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</si>
  <si>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</si>
  <si>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</si>
  <si>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</si>
  <si>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</si>
  <si>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</si>
  <si>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</si>
  <si>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</si>
  <si>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</si>
  <si>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</si>
  <si>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</si>
  <si>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</si>
  <si>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</si>
  <si>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</si>
  <si>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</si>
  <si>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</si>
  <si>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</si>
  <si>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</si>
  <si>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</si>
  <si>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</si>
  <si>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</si>
  <si>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</si>
  <si>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</si>
  <si>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</si>
  <si>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</si>
  <si>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</si>
  <si>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</si>
  <si>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</si>
  <si>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</si>
  <si>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</si>
  <si>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</si>
  <si>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</si>
  <si>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</si>
  <si>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</si>
  <si>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</si>
  <si>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</si>
  <si>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</si>
  <si>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</si>
  <si>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</si>
  <si>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</si>
  <si>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</si>
  <si>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</si>
  <si>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</si>
  <si>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</si>
  <si>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</si>
  <si>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</si>
  <si>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</si>
  <si>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</si>
  <si>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</si>
  <si>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</si>
  <si>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</si>
  <si>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</si>
  <si>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</si>
  <si>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</si>
  <si>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</si>
  <si>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</si>
  <si>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</si>
  <si>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</si>
  <si>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</si>
  <si>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</si>
  <si>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</si>
  <si>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</si>
  <si>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</si>
  <si>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</si>
  <si>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</si>
  <si>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</si>
  <si>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</si>
  <si>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</si>
  <si>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</si>
  <si>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</si>
  <si>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</si>
  <si>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</si>
  <si>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</si>
  <si>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</si>
  <si>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</si>
  <si>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</si>
  <si>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</si>
  <si>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</si>
  <si>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</si>
  <si>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</si>
  <si>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</si>
  <si>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</si>
  <si>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</si>
  <si>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</si>
  <si>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</si>
  <si>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</si>
  <si>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</si>
  <si>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</si>
  <si>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</si>
  <si>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</si>
  <si>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</si>
  <si>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</si>
  <si>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</si>
  <si>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</si>
  <si>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</si>
  <si>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</si>
  <si>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</si>
  <si>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</si>
  <si>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</si>
  <si>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</si>
  <si>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</si>
  <si>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</si>
  <si>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</si>
  <si>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</si>
  <si>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</si>
  <si>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</si>
  <si>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</si>
  <si>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</si>
  <si>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</si>
  <si>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</si>
  <si>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</si>
  <si>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</si>
  <si>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</si>
  <si>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</si>
  <si>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</si>
  <si>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</si>
  <si>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</si>
  <si>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</si>
  <si>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</si>
  <si>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</si>
  <si>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</si>
  <si>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</si>
  <si>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</si>
  <si>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</si>
  <si>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</si>
  <si>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</si>
  <si>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</si>
  <si>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</si>
  <si>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</si>
  <si>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</si>
  <si>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</si>
  <si>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</si>
  <si>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</si>
  <si>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</si>
  <si>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</si>
  <si>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</si>
  <si>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</si>
  <si>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</si>
  <si>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</si>
  <si>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</si>
  <si>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</si>
  <si>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</si>
  <si>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</si>
  <si>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</si>
  <si>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</si>
  <si>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</si>
  <si>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</si>
  <si>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</si>
  <si>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</si>
  <si>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</si>
  <si>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</si>
  <si>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</si>
  <si>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</si>
  <si>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</si>
  <si>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</si>
  <si>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</si>
  <si>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</si>
  <si>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</si>
  <si>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</si>
  <si>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</si>
  <si>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</si>
  <si>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</si>
  <si>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</si>
  <si>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</si>
  <si>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</si>
  <si>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</si>
  <si>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</si>
  <si>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</si>
  <si>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</si>
  <si>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</si>
  <si>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</si>
  <si>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</si>
  <si>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</si>
  <si>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</si>
  <si>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</si>
  <si>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</si>
  <si>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</si>
  <si>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</si>
  <si>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</si>
  <si>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</si>
  <si>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</si>
  <si>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</si>
  <si>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</si>
  <si>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</si>
  <si>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</si>
  <si>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</si>
  <si>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</si>
  <si>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</si>
  <si>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</si>
  <si>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</si>
  <si>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</si>
  <si>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</si>
  <si>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</si>
  <si>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</si>
  <si>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</si>
  <si>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</si>
  <si>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</si>
  <si>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</si>
  <si>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</si>
  <si>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</si>
  <si>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</si>
  <si>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</si>
  <si>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</si>
  <si>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</si>
  <si>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</si>
  <si>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</si>
  <si>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</si>
  <si>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</si>
  <si>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</si>
  <si>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</si>
  <si>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</si>
  <si>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</si>
  <si>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</si>
  <si>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</si>
  <si>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</si>
  <si>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</si>
  <si>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</si>
  <si>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</si>
  <si>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</si>
  <si>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</si>
  <si>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</si>
  <si>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</si>
  <si>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</si>
  <si>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</si>
  <si>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</si>
  <si>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</si>
  <si>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</si>
  <si>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</si>
  <si>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</si>
  <si>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</si>
  <si>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</si>
  <si>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</si>
  <si>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</si>
  <si>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</si>
  <si>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</si>
  <si>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</si>
  <si>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</si>
  <si>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</si>
  <si>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</si>
  <si>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</si>
  <si>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</si>
  <si>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</si>
  <si>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</si>
  <si>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</si>
  <si>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</si>
  <si>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</si>
  <si>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</si>
  <si>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</si>
  <si>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</si>
  <si>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</si>
  <si>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</si>
  <si>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</si>
  <si>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</si>
  <si>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</si>
  <si>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</si>
  <si>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</si>
  <si>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</si>
  <si>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</si>
  <si>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</si>
  <si>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</si>
  <si>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</si>
  <si>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</si>
  <si>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</si>
  <si>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</si>
  <si>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</si>
  <si>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</si>
  <si>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</si>
  <si>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</si>
  <si>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</si>
  <si>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</si>
  <si>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</si>
  <si>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</si>
  <si>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</si>
  <si>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</si>
  <si>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</si>
  <si>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</si>
  <si>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</si>
  <si>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</si>
  <si>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</si>
  <si>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</si>
  <si>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</si>
  <si>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</si>
  <si>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</si>
  <si>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</si>
  <si>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</si>
  <si>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</si>
  <si>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</si>
  <si>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</si>
  <si>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</si>
  <si>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</si>
  <si>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</si>
  <si>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</si>
  <si>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</si>
  <si>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</si>
  <si>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</si>
  <si>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</si>
  <si>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</si>
  <si>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</si>
  <si>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</si>
  <si>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</si>
  <si>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</si>
  <si>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</si>
  <si>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</si>
  <si>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</si>
  <si>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</si>
  <si>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</si>
  <si>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</si>
  <si>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</si>
  <si>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</si>
  <si>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</si>
  <si>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</si>
  <si>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</si>
  <si>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</si>
  <si>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</si>
  <si>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</si>
  <si>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</si>
  <si>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</si>
  <si>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</si>
  <si>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</si>
  <si>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</si>
  <si>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</si>
  <si>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</si>
  <si>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</si>
  <si>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</si>
  <si>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</si>
  <si>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</si>
  <si>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</si>
  <si>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</si>
  <si>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</si>
  <si>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</si>
  <si>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</si>
  <si>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</si>
  <si>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</si>
  <si>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</si>
  <si>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</si>
  <si>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</si>
  <si>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</si>
  <si>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</si>
  <si>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</si>
  <si>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</si>
  <si>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</si>
  <si>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</si>
  <si>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</si>
  <si>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</si>
  <si>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</si>
  <si>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</si>
  <si>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</si>
  <si>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</si>
  <si>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</si>
  <si>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</si>
  <si>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</si>
  <si>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</si>
  <si>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</si>
  <si>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</si>
  <si>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</si>
  <si>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</si>
  <si>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</si>
  <si>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</si>
  <si>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</si>
  <si>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</si>
  <si>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</si>
  <si>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</si>
  <si>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</si>
  <si>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</si>
  <si>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</si>
  <si>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</si>
  <si>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</si>
  <si>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</si>
  <si>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</si>
  <si>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</si>
  <si>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</si>
  <si>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</si>
  <si>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</si>
  <si>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</si>
  <si>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</si>
  <si>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</si>
  <si>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</si>
  <si>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</si>
  <si>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</si>
  <si>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</si>
  <si>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</si>
  <si>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</si>
  <si>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</si>
  <si>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</si>
  <si>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</si>
  <si>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</si>
  <si>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</si>
  <si>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</si>
  <si>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</si>
  <si>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</si>
  <si>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</si>
  <si>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</si>
  <si>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</si>
  <si>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</si>
  <si>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</si>
  <si>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</si>
  <si>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</si>
  <si>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</si>
  <si>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</si>
  <si>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</si>
  <si>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</si>
  <si>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</si>
  <si>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</si>
  <si>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</si>
  <si>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</si>
  <si>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</si>
  <si>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</si>
  <si>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</si>
  <si>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</si>
  <si>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</si>
  <si>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</si>
  <si>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</si>
  <si>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</si>
  <si>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</si>
  <si>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</si>
  <si>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</si>
  <si>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</si>
  <si>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</si>
  <si>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</si>
  <si>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</si>
  <si>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</si>
  <si>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</si>
  <si>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</si>
  <si>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</si>
  <si>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</si>
  <si>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</si>
  <si>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</si>
  <si>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</si>
  <si>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</si>
  <si>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</si>
  <si>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</si>
  <si>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</si>
  <si>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</si>
  <si>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</si>
  <si>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</si>
  <si>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</si>
  <si>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</si>
  <si>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</si>
  <si>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</si>
  <si>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</si>
  <si>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</si>
  <si>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</si>
  <si>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</si>
  <si>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</si>
  <si>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</si>
  <si>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</si>
  <si>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</si>
  <si>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</si>
  <si>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</si>
  <si>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</si>
  <si>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</si>
  <si>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</si>
  <si>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</si>
  <si>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</si>
  <si>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</si>
  <si>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</si>
  <si>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</si>
  <si>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</si>
  <si>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</si>
  <si>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</si>
  <si>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</si>
  <si>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</si>
  <si>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</si>
  <si>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</si>
  <si>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</si>
  <si>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</si>
  <si>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</si>
  <si>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</si>
  <si>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</si>
  <si>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</si>
  <si>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</si>
  <si>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</si>
  <si>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</si>
  <si>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</si>
  <si>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</si>
  <si>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</si>
  <si>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</si>
  <si>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</si>
  <si>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</si>
  <si>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</si>
  <si>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</si>
  <si>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</si>
  <si>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</si>
  <si>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</si>
  <si>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</si>
  <si>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</si>
  <si>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</si>
  <si>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</si>
  <si>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</si>
  <si>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</si>
  <si>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</si>
  <si>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</si>
  <si>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</si>
  <si>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</si>
  <si>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</si>
  <si>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</si>
  <si>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</si>
  <si>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</si>
  <si>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</si>
  <si>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</si>
  <si>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</si>
  <si>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</si>
  <si>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</si>
  <si>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</si>
  <si>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</si>
  <si>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</si>
  <si>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</si>
  <si>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</si>
  <si>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</si>
  <si>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</si>
  <si>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</si>
  <si>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</si>
  <si>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</si>
  <si>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</si>
  <si>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</si>
  <si>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</si>
  <si>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</si>
  <si>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</si>
  <si>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</si>
  <si>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</si>
  <si>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</si>
  <si>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</si>
  <si>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</si>
  <si>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</si>
  <si>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</si>
  <si>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</si>
  <si>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</si>
  <si>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</si>
  <si>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</si>
  <si>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</si>
  <si>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</si>
  <si>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</si>
  <si>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</si>
  <si>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</si>
  <si>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</si>
  <si>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</si>
  <si>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</si>
  <si>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</si>
  <si>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</si>
  <si>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</si>
  <si>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</si>
  <si>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</si>
  <si>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</si>
  <si>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</si>
  <si>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</si>
  <si>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</si>
  <si>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</si>
  <si>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</si>
  <si>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</si>
  <si>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</si>
  <si>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</si>
  <si>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</si>
  <si>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</si>
  <si>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</si>
  <si>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</si>
  <si>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</si>
  <si>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</si>
  <si>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</si>
  <si>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</si>
  <si>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</si>
  <si>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</si>
  <si>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</si>
  <si>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</si>
  <si>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</si>
  <si>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</si>
  <si>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</si>
  <si>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</si>
  <si>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</si>
  <si>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</si>
  <si>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</si>
  <si>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</si>
  <si>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</si>
  <si>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</si>
  <si>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</si>
  <si>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</si>
  <si>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</si>
  <si>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</si>
  <si>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</si>
  <si>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</si>
  <si>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</si>
  <si>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</si>
  <si>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</si>
  <si>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</si>
  <si>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</si>
  <si>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</si>
  <si>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</si>
  <si>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</si>
  <si>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</si>
  <si>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</si>
  <si>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</si>
  <si>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</si>
  <si>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</si>
  <si>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</si>
  <si>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</si>
  <si>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</si>
  <si>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</si>
  <si>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</si>
  <si>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</si>
  <si>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</si>
  <si>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</si>
  <si>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</si>
  <si>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</si>
  <si>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</si>
  <si>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</si>
  <si>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</si>
  <si>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</si>
  <si>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</si>
  <si>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</si>
  <si>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</si>
  <si>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</si>
  <si>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</si>
  <si>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</si>
  <si>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</si>
  <si>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</si>
  <si>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</si>
  <si>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</si>
  <si>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</si>
  <si>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</si>
  <si>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</si>
  <si>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</si>
  <si>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</si>
  <si>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</si>
  <si>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</si>
  <si>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</si>
  <si>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</si>
  <si>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</si>
  <si>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</si>
  <si>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</si>
  <si>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</si>
  <si>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</si>
  <si>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</si>
  <si>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</si>
  <si>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</si>
  <si>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</si>
  <si>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</si>
  <si>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</si>
  <si>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</si>
  <si>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</si>
  <si>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</si>
  <si>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</si>
  <si>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</si>
  <si>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</si>
  <si>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</si>
  <si>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</si>
  <si>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</si>
  <si>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</si>
  <si>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</si>
  <si>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</si>
  <si>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</si>
  <si>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</si>
  <si>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</si>
  <si>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</si>
  <si>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</si>
  <si>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</si>
  <si>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</si>
  <si>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</si>
  <si>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</si>
  <si>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</si>
  <si>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</si>
  <si>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</si>
  <si>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</si>
  <si>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</si>
  <si>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</si>
  <si>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</si>
  <si>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</si>
  <si>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</si>
  <si>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</si>
  <si>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</si>
  <si>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</si>
  <si>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</si>
  <si>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</si>
  <si>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</si>
  <si>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</si>
  <si>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</si>
  <si>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</si>
  <si>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</si>
  <si>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</si>
  <si>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</si>
  <si>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</si>
  <si>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</si>
  <si>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</si>
  <si>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</si>
  <si>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</si>
  <si>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</si>
  <si>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</si>
  <si>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</si>
  <si>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</si>
  <si>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</si>
  <si>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</si>
  <si>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</si>
  <si>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</si>
  <si>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</si>
  <si>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</si>
  <si>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</si>
  <si>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</si>
  <si>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</si>
  <si>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</si>
  <si>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</si>
  <si>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</si>
  <si>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</si>
  <si>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</si>
  <si>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</si>
  <si>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</si>
  <si>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</si>
  <si>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</si>
  <si>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</si>
  <si>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</si>
  <si>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</si>
  <si>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</si>
  <si>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</si>
  <si>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</si>
  <si>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</si>
  <si>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</si>
  <si>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</si>
  <si>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</si>
  <si>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</si>
  <si>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</si>
  <si>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</si>
  <si>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</si>
  <si>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</si>
  <si>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</si>
  <si>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</si>
  <si>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</si>
  <si>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</si>
  <si>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</si>
  <si>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</si>
  <si>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</si>
  <si>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</si>
  <si>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</si>
  <si>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</si>
  <si>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</si>
  <si>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</si>
  <si>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</si>
  <si>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</si>
  <si>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</si>
  <si>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</si>
  <si>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</si>
  <si>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</si>
  <si>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</si>
  <si>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</si>
  <si>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</si>
  <si>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</si>
  <si>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</si>
  <si>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</si>
  <si>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</si>
  <si>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</si>
  <si>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</si>
  <si>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</si>
  <si>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</si>
  <si>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</si>
  <si>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</si>
  <si>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</si>
  <si>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</si>
  <si>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</si>
  <si>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</si>
  <si>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</si>
  <si>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</si>
  <si>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</si>
  <si>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</si>
  <si>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</si>
  <si>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</si>
  <si>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</si>
  <si>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</si>
  <si>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</si>
  <si>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</si>
  <si>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</si>
  <si>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</si>
  <si>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</si>
  <si>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</si>
  <si>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</si>
  <si>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</si>
  <si>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</si>
  <si>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</si>
  <si>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</si>
  <si>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</si>
  <si>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</si>
  <si>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</si>
  <si>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</si>
  <si>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</si>
  <si>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</si>
  <si>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</si>
  <si>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</si>
  <si>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</si>
  <si>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</si>
  <si>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</si>
  <si>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</si>
  <si>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</si>
  <si>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</si>
  <si>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</si>
  <si>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</si>
  <si>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</si>
  <si>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</si>
  <si>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</si>
  <si>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</si>
  <si>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</si>
  <si>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</si>
  <si>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</si>
  <si>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</si>
  <si>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</si>
  <si>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</si>
  <si>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</si>
  <si>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</si>
  <si>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</si>
  <si>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</si>
  <si>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</si>
  <si>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</si>
  <si>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</si>
  <si>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</si>
  <si>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</si>
  <si>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</si>
  <si>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</si>
  <si>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</si>
  <si>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</si>
  <si>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</si>
  <si>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</si>
  <si>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</si>
  <si>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</si>
  <si>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</si>
  <si>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</si>
  <si>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</si>
  <si>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</si>
  <si>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</si>
  <si>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</si>
  <si>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</si>
  <si>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</si>
  <si>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</si>
  <si>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</si>
  <si>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</si>
  <si>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</si>
  <si>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</si>
  <si>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</si>
  <si>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</si>
  <si>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</si>
  <si>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</si>
  <si>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</si>
  <si>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</si>
  <si>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</si>
  <si>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</si>
  <si>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</si>
  <si>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</si>
  <si>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</si>
  <si>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</si>
  <si>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</si>
  <si>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</si>
  <si>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</si>
  <si>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</si>
  <si>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</si>
  <si>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</si>
  <si>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</si>
  <si>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</si>
  <si>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</si>
  <si>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</si>
  <si>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</si>
  <si>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</si>
  <si>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</si>
  <si>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</si>
  <si>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</si>
  <si>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</si>
  <si>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</si>
  <si>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</si>
  <si>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</si>
  <si>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</si>
  <si>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</si>
  <si>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</si>
  <si>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</si>
  <si>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</si>
  <si>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</si>
  <si>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</si>
  <si>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</si>
  <si>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</si>
  <si>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</si>
  <si>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</si>
  <si>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</si>
  <si>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</si>
  <si>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</si>
  <si>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</si>
  <si>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</si>
  <si>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</si>
  <si>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</si>
  <si>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</si>
  <si>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</si>
  <si>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</si>
  <si>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</si>
  <si>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</si>
  <si>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</si>
  <si>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</si>
  <si>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</si>
  <si>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</si>
  <si>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</si>
  <si>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</si>
  <si>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</si>
  <si>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</si>
  <si>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</si>
  <si>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</si>
  <si>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</si>
  <si>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</si>
  <si>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</si>
  <si>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</si>
  <si>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</si>
  <si>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</si>
  <si>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</si>
  <si>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</si>
  <si>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</si>
  <si>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</si>
  <si>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</si>
  <si>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</si>
  <si>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</si>
  <si>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</si>
  <si>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</si>
  <si>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</si>
  <si>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</si>
  <si>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</si>
  <si>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</si>
  <si>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</si>
  <si>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</si>
  <si>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</si>
  <si>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</si>
  <si>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</si>
  <si>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</si>
  <si>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</si>
  <si>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</si>
  <si>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</si>
  <si>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</si>
  <si>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</si>
  <si>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</si>
  <si>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</si>
  <si>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</si>
  <si>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</si>
  <si>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</si>
  <si>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</si>
  <si>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</si>
  <si>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</si>
  <si>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</si>
  <si>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</si>
  <si>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</si>
  <si>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</si>
  <si>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</si>
  <si>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</si>
  <si>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</si>
  <si>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</si>
  <si>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</si>
  <si>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</si>
  <si>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</si>
  <si>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</si>
  <si>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</si>
  <si>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</si>
  <si>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</si>
  <si>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</si>
  <si>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</si>
  <si>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</si>
  <si>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</si>
  <si>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</si>
  <si>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</si>
  <si>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</si>
  <si>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</si>
  <si>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</si>
  <si>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</si>
  <si>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</si>
  <si>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</si>
  <si>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</si>
  <si>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</si>
  <si>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</si>
  <si>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</si>
  <si>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</si>
  <si>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</si>
  <si>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</si>
  <si>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</si>
  <si>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</si>
  <si>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</si>
  <si>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</si>
  <si>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</si>
  <si>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</si>
  <si>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</si>
  <si>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</si>
  <si>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</si>
  <si>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</si>
  <si>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</si>
  <si>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</si>
  <si>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</si>
  <si>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</si>
  <si>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</si>
  <si>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</si>
  <si>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</si>
  <si>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</si>
  <si>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</si>
  <si>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</si>
  <si>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</si>
  <si>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</si>
  <si>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</si>
  <si>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</si>
  <si>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</si>
  <si>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</si>
  <si>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</si>
  <si>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</si>
  <si>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</si>
  <si>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</si>
  <si>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</si>
  <si>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</si>
  <si>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</si>
  <si>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</si>
  <si>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</si>
  <si>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</si>
  <si>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</si>
  <si>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</si>
  <si>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</si>
  <si>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</si>
  <si>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</si>
  <si>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</si>
  <si>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</si>
  <si>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</si>
  <si>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</si>
  <si>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</si>
  <si>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</si>
  <si>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</si>
  <si>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</si>
  <si>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</si>
  <si>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</si>
  <si>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</si>
  <si>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</si>
  <si>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</si>
  <si>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</si>
  <si>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</si>
  <si>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</si>
  <si>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</si>
  <si>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</si>
  <si>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</si>
  <si>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</si>
  <si>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</si>
  <si>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</si>
  <si>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</si>
  <si>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</si>
  <si>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</si>
  <si>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</si>
  <si>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</si>
  <si>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</si>
  <si>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</si>
  <si>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</si>
  <si>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</si>
  <si>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</si>
  <si>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</si>
  <si>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</si>
  <si>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</si>
  <si>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</si>
  <si>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</si>
  <si>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</si>
  <si>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</si>
  <si>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</si>
  <si>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</si>
  <si>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</si>
  <si>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</si>
  <si>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</si>
  <si>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</si>
  <si>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</si>
  <si>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</si>
  <si>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</si>
  <si>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</si>
  <si>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</si>
  <si>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</si>
  <si>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</si>
  <si>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</si>
  <si>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</si>
  <si>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</si>
  <si>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</si>
  <si>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</si>
  <si>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</si>
  <si>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</si>
  <si>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</si>
  <si>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</si>
  <si>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</si>
  <si>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</si>
  <si>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</si>
  <si>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</si>
  <si>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</si>
  <si>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</si>
  <si>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</si>
  <si>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</si>
  <si>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</si>
  <si>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</si>
  <si>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</si>
  <si>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</si>
  <si>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</si>
  <si>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</si>
  <si>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</si>
  <si>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</si>
  <si>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</si>
  <si>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</si>
  <si>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</si>
  <si>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</si>
  <si>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</si>
  <si>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</si>
  <si>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</si>
  <si>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</si>
  <si>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</si>
  <si>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</si>
  <si>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</si>
  <si>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</si>
  <si>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</si>
  <si>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</si>
  <si>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</si>
  <si>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</si>
  <si>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</si>
  <si>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</si>
  <si>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</si>
  <si>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</si>
  <si>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</si>
  <si>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</si>
  <si>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</si>
  <si>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</si>
  <si>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</si>
  <si>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</si>
  <si>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</si>
  <si>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</si>
  <si>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</si>
  <si>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</si>
  <si>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</si>
  <si>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</si>
  <si>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</si>
  <si>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</si>
  <si>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</si>
  <si>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</si>
  <si>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</si>
  <si>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</si>
  <si>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</si>
  <si>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</si>
  <si>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</si>
  <si>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</si>
  <si>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</si>
  <si>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</si>
  <si>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</si>
  <si>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</si>
  <si>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</si>
  <si>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</si>
  <si>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</si>
  <si>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</si>
  <si>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</si>
  <si>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</si>
  <si>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</si>
  <si>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</si>
  <si>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</si>
  <si>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</si>
  <si>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</si>
  <si>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</si>
  <si>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</si>
  <si>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</si>
  <si>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</si>
  <si>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</si>
  <si>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</si>
  <si>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</si>
  <si>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</si>
  <si>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</si>
  <si>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</si>
  <si>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</si>
  <si>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</si>
  <si>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</si>
  <si>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</si>
  <si>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</si>
  <si>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</si>
  <si>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</si>
  <si>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</si>
  <si>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</si>
  <si>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</si>
  <si>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</si>
  <si>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</si>
  <si>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</si>
  <si>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</si>
  <si>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</si>
  <si>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</si>
  <si>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</si>
  <si>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</si>
  <si>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</si>
  <si>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</si>
  <si>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</si>
  <si>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</si>
  <si>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</si>
  <si>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</si>
  <si>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</si>
  <si>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</si>
  <si>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</si>
  <si>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</si>
  <si>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</si>
  <si>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</si>
  <si>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</si>
  <si>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</si>
  <si>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</si>
  <si>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</si>
  <si>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</si>
  <si>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</si>
  <si>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</si>
  <si>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</si>
  <si>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</si>
  <si>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</si>
  <si>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</si>
  <si>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</si>
  <si>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</si>
  <si>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</si>
  <si>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</si>
  <si>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</si>
  <si>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</si>
  <si>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</si>
  <si>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</si>
  <si>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</si>
  <si>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</si>
  <si>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</si>
  <si>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</si>
  <si>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</si>
  <si>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</si>
  <si>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</si>
  <si>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</si>
  <si>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</si>
  <si>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</si>
  <si>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</si>
  <si>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</si>
  <si>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</si>
  <si>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</si>
  <si>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</si>
  <si>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</si>
  <si>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</si>
  <si>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</si>
  <si>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</si>
  <si>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</si>
  <si>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</si>
  <si>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</si>
  <si>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</si>
  <si>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</si>
  <si>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</si>
  <si>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</si>
  <si>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</si>
  <si>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</si>
  <si>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</si>
  <si>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</si>
  <si>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</si>
  <si>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</si>
  <si>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</si>
  <si>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</si>
  <si>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</si>
  <si>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</si>
  <si>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</si>
  <si>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</si>
  <si>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</si>
  <si>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</si>
  <si>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</si>
  <si>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</si>
  <si>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</si>
  <si>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</si>
  <si>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</si>
  <si>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</si>
  <si>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</si>
  <si>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</si>
  <si>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</si>
  <si>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</si>
  <si>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</si>
  <si>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</si>
  <si>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</si>
  <si>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</si>
  <si>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</si>
  <si>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</si>
  <si>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</si>
  <si>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</si>
  <si>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</si>
  <si>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</si>
  <si>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</si>
  <si>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</si>
  <si>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</si>
  <si>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</si>
  <si>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</si>
  <si>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</si>
  <si>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</si>
  <si>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</si>
  <si>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</si>
  <si>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</si>
  <si>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</si>
  <si>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</si>
  <si>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</si>
  <si>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</si>
  <si>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</si>
  <si>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</si>
  <si>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</si>
  <si>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</si>
  <si>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</si>
  <si>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</si>
  <si>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</si>
  <si>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</si>
  <si>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</si>
  <si>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</si>
  <si>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</si>
  <si>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</si>
  <si>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</si>
  <si>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</si>
  <si>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</si>
  <si>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</si>
  <si>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</si>
  <si>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</si>
  <si>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</si>
  <si>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</si>
  <si>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</si>
  <si>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</si>
  <si>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</si>
  <si>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</si>
  <si>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</si>
  <si>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</si>
  <si>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</si>
  <si>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</si>
  <si>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</si>
  <si>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</si>
  <si>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</si>
  <si>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</si>
  <si>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</si>
  <si>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</si>
  <si>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</si>
  <si>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</si>
  <si>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</si>
  <si>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</si>
  <si>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</si>
  <si>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</si>
  <si>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</si>
  <si>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</si>
  <si>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</si>
  <si>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</si>
  <si>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</si>
  <si>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</si>
  <si>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</si>
  <si>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</si>
  <si>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</si>
  <si>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</si>
  <si>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</si>
  <si>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</si>
  <si>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</si>
  <si>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</si>
  <si>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</si>
  <si>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</si>
  <si>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</si>
  <si>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</si>
  <si>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</si>
  <si>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</si>
  <si>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</si>
  <si>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</si>
  <si>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</si>
  <si>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</si>
  <si>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</si>
  <si>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</si>
  <si>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</si>
  <si>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</si>
  <si>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</si>
  <si>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</si>
  <si>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</si>
  <si>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</si>
  <si>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</si>
  <si>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</si>
  <si>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</si>
  <si>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</si>
  <si>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</si>
  <si>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</si>
  <si>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</si>
  <si>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</si>
  <si>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</si>
  <si>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</si>
  <si>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</si>
  <si>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</si>
  <si>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</si>
  <si>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</si>
  <si>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</si>
  <si>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</si>
  <si>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</si>
  <si>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</si>
  <si>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</si>
  <si>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</si>
  <si>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</si>
  <si>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</si>
  <si>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</si>
  <si>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</si>
  <si>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</si>
  <si>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</si>
  <si>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</si>
  <si>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</si>
  <si>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</si>
  <si>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</si>
  <si>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</si>
  <si>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</si>
  <si>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</si>
  <si>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</si>
  <si>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</si>
  <si>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</si>
  <si>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</si>
  <si>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</si>
  <si>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</si>
  <si>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</si>
  <si>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</si>
  <si>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</si>
  <si>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</si>
  <si>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</si>
  <si>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</si>
  <si>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</si>
  <si>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</si>
  <si>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</si>
  <si>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</si>
  <si>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</si>
  <si>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</si>
  <si>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</si>
  <si>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</si>
  <si>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</si>
  <si>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</si>
  <si>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</si>
  <si>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</si>
  <si>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</si>
  <si>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</si>
  <si>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</si>
  <si>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</si>
  <si>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</si>
  <si>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</si>
  <si>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</si>
  <si>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</si>
  <si>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</si>
  <si>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</si>
  <si>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</si>
  <si>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</si>
  <si>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</si>
  <si>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</si>
  <si>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</si>
  <si>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</si>
  <si>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</si>
  <si>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</si>
  <si>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</si>
  <si>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</si>
  <si>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</si>
  <si>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</si>
  <si>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</si>
  <si>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</si>
  <si>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</si>
  <si>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</si>
  <si>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</si>
  <si>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</si>
  <si>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</si>
  <si>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</si>
  <si>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</si>
  <si>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</si>
  <si>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</si>
  <si>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</si>
  <si>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</si>
  <si>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</si>
  <si>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</si>
  <si>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</si>
  <si>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</si>
  <si>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</si>
  <si>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</si>
  <si>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</si>
  <si>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</si>
  <si>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</si>
  <si>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</si>
  <si>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</si>
  <si>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</si>
  <si>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</si>
  <si>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</si>
  <si>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</si>
  <si>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</si>
  <si>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</si>
  <si>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</si>
  <si>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</si>
  <si>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</si>
  <si>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</si>
  <si>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</si>
  <si>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</si>
  <si>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</si>
  <si>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</si>
  <si>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</si>
  <si>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</si>
  <si>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</si>
  <si>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</si>
  <si>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</si>
  <si>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</si>
  <si>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</si>
  <si>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</si>
  <si>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</si>
  <si>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</si>
  <si>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</si>
  <si>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</si>
  <si>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</si>
  <si>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</si>
  <si>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</si>
  <si>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</si>
  <si>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</si>
  <si>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</si>
  <si>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</si>
  <si>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</si>
  <si>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</si>
  <si>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</si>
  <si>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</si>
  <si>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</si>
  <si>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</si>
  <si>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</si>
  <si>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</si>
  <si>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</si>
  <si>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</si>
  <si>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</si>
  <si>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</si>
  <si>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</si>
  <si>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</si>
  <si>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</si>
  <si>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</si>
  <si>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</si>
  <si>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</si>
  <si>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</si>
  <si>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</si>
  <si>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</si>
  <si>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</si>
  <si>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</si>
  <si>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</si>
  <si>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</si>
  <si>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</si>
  <si>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</si>
  <si>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</si>
  <si>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</si>
  <si>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</si>
  <si>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</si>
  <si>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</si>
  <si>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</si>
  <si>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</si>
  <si>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</si>
  <si>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</si>
  <si>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</si>
  <si>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</si>
  <si>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</si>
  <si>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</si>
  <si>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</si>
  <si>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</si>
  <si>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</si>
  <si>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</si>
  <si>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</si>
  <si>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</si>
  <si>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</si>
  <si>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</si>
  <si>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</si>
  <si>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</si>
  <si>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</si>
  <si>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</si>
  <si>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</si>
  <si>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</si>
  <si>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</si>
  <si>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</si>
  <si>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</si>
  <si>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</si>
  <si>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</si>
  <si>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</si>
  <si>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</si>
  <si>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</si>
  <si>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</si>
  <si>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</si>
  <si>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</si>
  <si>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</si>
  <si>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</si>
  <si>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</si>
  <si>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</si>
  <si>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</si>
  <si>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</si>
  <si>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</si>
  <si>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</si>
  <si>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</si>
  <si>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</si>
  <si>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</si>
  <si>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</si>
  <si>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</si>
  <si>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</si>
  <si>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</si>
  <si>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</si>
  <si>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</si>
  <si>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</si>
  <si>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</si>
  <si>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</si>
  <si>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</si>
  <si>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</si>
  <si>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</si>
  <si>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</si>
  <si>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</si>
  <si>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</si>
  <si>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</si>
  <si>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</si>
  <si>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</si>
  <si>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</si>
  <si>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</si>
  <si>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</si>
  <si>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</si>
  <si>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</si>
  <si>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</si>
  <si>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</si>
  <si>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</si>
  <si>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</si>
  <si>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</si>
  <si>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</si>
  <si>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</si>
  <si>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</si>
  <si>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</si>
  <si>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</si>
  <si>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</si>
  <si>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</si>
  <si>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</si>
  <si>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</si>
  <si>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</si>
  <si>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</si>
  <si>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</si>
  <si>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</si>
  <si>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</si>
  <si>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</si>
  <si>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</si>
  <si>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</si>
  <si>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</si>
  <si>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</si>
  <si>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</si>
  <si>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</si>
  <si>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</si>
  <si>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</si>
  <si>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</si>
  <si>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</si>
  <si>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</si>
  <si>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</si>
  <si>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</si>
  <si>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</si>
  <si>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</si>
  <si>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</si>
  <si>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</si>
  <si>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</si>
  <si>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</si>
  <si>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</si>
  <si>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</si>
  <si>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</si>
  <si>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</si>
  <si>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</si>
  <si>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</si>
  <si>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</si>
  <si>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</si>
  <si>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</si>
  <si>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</si>
  <si>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</si>
  <si>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</si>
  <si>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</si>
  <si>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</si>
  <si>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</si>
  <si>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</si>
  <si>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</si>
  <si>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</si>
  <si>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</si>
  <si>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</si>
  <si>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</si>
  <si>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</si>
  <si>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</si>
  <si>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</si>
  <si>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</si>
  <si>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</si>
  <si>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</si>
  <si>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</si>
  <si>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</si>
  <si>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</si>
  <si>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</si>
  <si>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</si>
  <si>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</si>
  <si>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</si>
  <si>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</si>
  <si>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</si>
  <si>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</si>
  <si>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</si>
  <si>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</si>
  <si>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</si>
  <si>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</si>
  <si>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</si>
  <si>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</si>
  <si>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</si>
  <si>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</si>
  <si>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</si>
  <si>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</si>
  <si>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</si>
  <si>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</si>
  <si>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</si>
  <si>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</si>
  <si>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</si>
  <si>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</si>
  <si>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</si>
  <si>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</si>
  <si>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</si>
  <si>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</si>
  <si>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</si>
  <si>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</si>
  <si>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</si>
  <si>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</si>
  <si>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</si>
  <si>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</si>
  <si>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</si>
  <si>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</si>
  <si>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</si>
  <si>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</si>
  <si>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</si>
  <si>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</si>
  <si>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</si>
  <si>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</si>
  <si>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</si>
  <si>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</si>
  <si>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</si>
  <si>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</si>
  <si>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</si>
  <si>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</si>
  <si>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</si>
  <si>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</si>
  <si>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</si>
  <si>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</si>
  <si>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</si>
  <si>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</si>
  <si>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</si>
  <si>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</si>
  <si>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</si>
  <si>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</si>
  <si>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</si>
  <si>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</si>
  <si>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</si>
  <si>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</si>
  <si>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</si>
  <si>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</si>
  <si>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</si>
  <si>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</si>
  <si>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</si>
  <si>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</si>
  <si>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</si>
  <si>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</si>
  <si>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</si>
  <si>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</si>
  <si>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</si>
  <si>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</si>
  <si>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</si>
  <si>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</si>
  <si>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</si>
  <si>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</si>
  <si>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</si>
  <si>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</si>
  <si>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</si>
  <si>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</si>
  <si>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</si>
  <si>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</si>
  <si>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</si>
  <si>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</si>
  <si>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</si>
  <si>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</si>
  <si>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</si>
  <si>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</si>
  <si>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</si>
  <si>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</si>
  <si>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</si>
  <si>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</si>
  <si>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</si>
  <si>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</si>
  <si>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</si>
  <si>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</si>
  <si>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</si>
  <si>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</si>
  <si>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</si>
  <si>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</si>
  <si>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</si>
  <si>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</si>
  <si>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</si>
  <si>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</si>
  <si>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</si>
  <si>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</si>
  <si>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</si>
  <si>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</si>
  <si>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</si>
  <si>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</si>
  <si>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</si>
  <si>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</si>
  <si>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</si>
  <si>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</si>
  <si>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</si>
  <si>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</si>
  <si>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</si>
  <si>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</si>
  <si>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</si>
  <si>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</si>
  <si>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</si>
  <si>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</si>
  <si>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</si>
  <si>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</si>
  <si>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</si>
  <si>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</si>
  <si>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</si>
  <si>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</si>
  <si>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</si>
  <si>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</si>
  <si>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</si>
  <si>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</si>
  <si>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</si>
  <si>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</si>
  <si>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</si>
  <si>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</si>
  <si>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</si>
  <si>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</si>
  <si>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</si>
  <si>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</si>
  <si>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</si>
  <si>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</si>
  <si>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</si>
  <si>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</si>
  <si>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</si>
  <si>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</si>
  <si>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</si>
  <si>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</si>
  <si>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</si>
  <si>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</si>
  <si>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</si>
  <si>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</si>
  <si>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</si>
  <si>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</si>
  <si>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</si>
  <si>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</si>
  <si>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</si>
  <si>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</si>
  <si>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</si>
  <si>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</si>
  <si>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</si>
  <si>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</si>
  <si>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</si>
  <si>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</si>
  <si>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</si>
  <si>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</si>
  <si>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</si>
  <si>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</si>
  <si>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</si>
  <si>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</si>
  <si>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</si>
  <si>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</si>
  <si>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</si>
  <si>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</si>
  <si>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</si>
  <si>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</si>
  <si>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</si>
  <si>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</si>
  <si>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</si>
  <si>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</si>
  <si>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</si>
  <si>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</si>
  <si>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</si>
  <si>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</si>
  <si>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</si>
  <si>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</si>
  <si>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</si>
  <si>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</si>
  <si>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</si>
  <si>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</si>
  <si>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</si>
  <si>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</si>
  <si>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</si>
  <si>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</si>
  <si>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</si>
  <si>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</si>
  <si>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</si>
  <si>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</si>
  <si>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</si>
  <si>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</si>
  <si>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</si>
  <si>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</si>
  <si>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</si>
  <si>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</si>
  <si>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</si>
  <si>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</si>
  <si>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</si>
  <si>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</si>
  <si>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</si>
  <si>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</si>
  <si>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</si>
  <si>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</si>
  <si>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</si>
  <si>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</si>
  <si>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</si>
  <si>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</si>
  <si>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</si>
  <si>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</si>
  <si>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</si>
  <si>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</si>
  <si>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</si>
  <si>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</si>
  <si>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</si>
  <si>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</si>
  <si>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</si>
  <si>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</si>
  <si>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</si>
  <si>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</si>
  <si>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</si>
  <si>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</si>
  <si>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</si>
  <si>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</si>
  <si>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</si>
  <si>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</si>
  <si>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</si>
  <si>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</si>
  <si>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</si>
  <si>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</si>
  <si>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</si>
  <si>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</si>
  <si>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</si>
  <si>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</si>
  <si>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</si>
  <si>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</si>
  <si>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</si>
  <si>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</si>
  <si>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</si>
  <si>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</si>
  <si>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</si>
  <si>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</si>
  <si>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</si>
  <si>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</si>
  <si>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</si>
  <si>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</si>
  <si>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</si>
  <si>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</si>
  <si>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</si>
  <si>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</si>
  <si>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</si>
  <si>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</si>
  <si>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</si>
  <si>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</si>
  <si>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</si>
  <si>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</si>
  <si>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</si>
  <si>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</si>
  <si>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</si>
  <si>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</si>
  <si>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</si>
  <si>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</si>
  <si>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</si>
  <si>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</si>
  <si>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</si>
  <si>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</si>
  <si>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</si>
  <si>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</si>
  <si>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</si>
  <si>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</si>
  <si>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</si>
  <si>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</si>
  <si>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</si>
  <si>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</si>
  <si>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</si>
  <si>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</si>
  <si>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</si>
  <si>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</si>
  <si>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</si>
  <si>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</si>
  <si>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</si>
  <si>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</si>
  <si>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</si>
  <si>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</si>
  <si>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</si>
  <si>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</si>
  <si>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</si>
  <si>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</si>
  <si>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</si>
  <si>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</si>
  <si>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</si>
  <si>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</si>
  <si>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</si>
  <si>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</si>
  <si>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</si>
  <si>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</si>
  <si>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</si>
  <si>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</si>
  <si>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</si>
  <si>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</si>
  <si>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</si>
  <si>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</si>
  <si>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</si>
  <si>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</si>
  <si>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</si>
  <si>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</si>
  <si>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</si>
  <si>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</si>
  <si>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</si>
  <si>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</si>
  <si>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</si>
  <si>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</si>
  <si>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</si>
  <si>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</si>
  <si>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</si>
  <si>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</si>
  <si>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</si>
  <si>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</si>
  <si>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</si>
  <si>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</si>
  <si>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</si>
  <si>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</si>
  <si>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</si>
  <si>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</si>
  <si>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</si>
  <si>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</si>
  <si>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</si>
  <si>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</si>
  <si>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</si>
  <si>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</si>
  <si>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</si>
  <si>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</si>
  <si>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</si>
  <si>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</si>
  <si>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</si>
  <si>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</si>
  <si>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</si>
  <si>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</si>
  <si>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</si>
  <si>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</si>
  <si>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</si>
  <si>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</si>
  <si>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</si>
  <si>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</si>
  <si>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</si>
  <si>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</si>
  <si>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</si>
  <si>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</si>
  <si>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</si>
  <si>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</si>
  <si>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</si>
  <si>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</si>
  <si>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</si>
  <si>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</si>
  <si>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</si>
  <si>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</si>
  <si>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</si>
  <si>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</si>
  <si>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</si>
  <si>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</si>
  <si>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</si>
  <si>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</si>
  <si>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</si>
  <si>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</si>
  <si>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</si>
  <si>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</si>
  <si>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</si>
  <si>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</si>
  <si>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</si>
  <si>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</si>
  <si>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</si>
  <si>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</si>
  <si>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</si>
  <si>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</si>
  <si>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</si>
  <si>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</si>
  <si>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</si>
  <si>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</si>
  <si>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</si>
  <si>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</si>
  <si>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</si>
  <si>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</si>
  <si>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</si>
  <si>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</si>
  <si>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</si>
  <si>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</si>
  <si>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</si>
  <si>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</si>
  <si>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</si>
  <si>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</si>
  <si>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</si>
  <si>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</si>
  <si>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</si>
  <si>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</si>
  <si>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</si>
  <si>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</si>
  <si>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</si>
  <si>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</si>
  <si>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</si>
  <si>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</si>
  <si>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</si>
  <si>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</si>
  <si>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</si>
  <si>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</si>
  <si>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</si>
  <si>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</si>
  <si>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</si>
  <si>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</si>
  <si>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</si>
  <si>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</si>
  <si>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</si>
  <si>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</si>
  <si>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</si>
  <si>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</si>
  <si>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</si>
  <si>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</si>
  <si>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</si>
  <si>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</si>
  <si>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</si>
  <si>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</si>
  <si>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</si>
  <si>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</si>
  <si>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</si>
  <si>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</si>
  <si>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</si>
  <si>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</si>
  <si>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</si>
  <si>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</si>
  <si>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</si>
  <si>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</si>
  <si>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</si>
  <si>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</si>
  <si>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</si>
  <si>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</si>
  <si>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</si>
  <si>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</si>
  <si>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</si>
  <si>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</si>
  <si>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</si>
  <si>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</si>
  <si>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</si>
  <si>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</si>
  <si>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</si>
  <si>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</si>
  <si>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</si>
  <si>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</si>
  <si>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</si>
  <si>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</si>
  <si>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</si>
  <si>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</si>
  <si>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</si>
  <si>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</si>
  <si>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</si>
  <si>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</si>
  <si>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</si>
  <si>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</si>
  <si>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</si>
  <si>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</si>
  <si>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</si>
  <si>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</si>
  <si>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</si>
  <si>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</si>
  <si>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</si>
  <si>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</si>
  <si>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</si>
  <si>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</si>
  <si>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</si>
  <si>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</si>
  <si>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</si>
  <si>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</si>
  <si>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</si>
  <si>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</si>
  <si>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</si>
  <si>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</si>
  <si>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</si>
  <si>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</si>
  <si>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</si>
  <si>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</si>
  <si>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</si>
  <si>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</si>
  <si>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</si>
  <si>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</si>
  <si>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</si>
  <si>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</si>
  <si>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</si>
  <si>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</si>
  <si>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</si>
  <si>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</si>
  <si>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</si>
  <si>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</si>
  <si>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</si>
  <si>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</si>
  <si>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</si>
  <si>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</si>
  <si>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</si>
  <si>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</si>
  <si>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</si>
  <si>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</si>
  <si>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</si>
  <si>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</si>
  <si>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</si>
  <si>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</si>
  <si>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</si>
  <si>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</si>
  <si>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</si>
  <si>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</si>
  <si>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</si>
  <si>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</si>
  <si>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</si>
  <si>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</si>
  <si>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</si>
  <si>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</si>
  <si>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</si>
  <si>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</si>
  <si>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</si>
  <si>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</si>
  <si>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</si>
  <si>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</si>
  <si>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</si>
  <si>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</si>
  <si>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</si>
  <si>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</si>
  <si>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</si>
  <si>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</si>
  <si>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</si>
  <si>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</si>
  <si>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</si>
  <si>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</si>
  <si>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</si>
  <si>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</si>
  <si>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</si>
  <si>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</si>
  <si>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</si>
  <si>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</si>
  <si>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</si>
  <si>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</si>
  <si>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</si>
  <si>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</si>
  <si>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</si>
  <si>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</si>
  <si>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</si>
  <si>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</si>
  <si>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</si>
  <si>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</si>
  <si>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</si>
  <si>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</si>
  <si>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</si>
  <si>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</si>
  <si>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</si>
  <si>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</si>
  <si>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</si>
  <si>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</si>
  <si>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</si>
  <si>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</si>
  <si>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</si>
  <si>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</si>
  <si>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</si>
  <si>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</si>
  <si>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</si>
  <si>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</si>
  <si>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</si>
  <si>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</si>
  <si>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</si>
  <si>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</si>
  <si>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</si>
  <si>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</si>
  <si>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</si>
  <si>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</si>
  <si>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</si>
  <si>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</si>
  <si>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</si>
  <si>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</si>
  <si>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</si>
  <si>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</si>
  <si>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</si>
  <si>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</si>
  <si>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</si>
  <si>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</si>
  <si>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</si>
  <si>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</si>
  <si>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</si>
  <si>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</si>
  <si>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</si>
  <si>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</si>
  <si>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</si>
  <si>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</si>
  <si>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</si>
  <si>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</si>
  <si>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</si>
  <si>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</si>
  <si>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</si>
  <si>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</si>
  <si>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</si>
  <si>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</si>
  <si>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</si>
  <si>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</si>
  <si>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</si>
  <si>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</si>
  <si>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</si>
  <si>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</si>
  <si>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</si>
  <si>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</si>
  <si>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</si>
  <si>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</si>
  <si>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</si>
  <si>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</si>
  <si>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</si>
  <si>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</si>
  <si>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</si>
  <si>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</si>
  <si>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</si>
  <si>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</si>
  <si>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</si>
  <si>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</si>
  <si>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</si>
  <si>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</si>
  <si>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</si>
  <si>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</si>
  <si>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</si>
  <si>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</si>
  <si>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</si>
  <si>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</si>
  <si>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</si>
  <si>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</si>
  <si>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</si>
  <si>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</si>
  <si>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</si>
  <si>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</si>
  <si>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</si>
  <si>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</si>
  <si>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</si>
  <si>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</si>
  <si>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</si>
  <si>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</si>
  <si>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</si>
  <si>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</si>
  <si>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</si>
  <si>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</si>
  <si>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</si>
  <si>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</si>
  <si>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</si>
  <si>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</si>
  <si>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</si>
  <si>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</si>
  <si>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</si>
  <si>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</si>
  <si>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</si>
  <si>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</si>
  <si>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</si>
  <si>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</si>
  <si>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</si>
  <si>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</si>
  <si>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</si>
  <si>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</si>
  <si>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</si>
  <si>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</si>
  <si>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</si>
  <si>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</si>
  <si>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</si>
  <si>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</si>
  <si>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</si>
  <si>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</si>
  <si>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</si>
  <si>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</si>
  <si>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</si>
  <si>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</si>
  <si>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</si>
  <si>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</si>
  <si>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</si>
  <si>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</si>
  <si>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</si>
  <si>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</si>
  <si>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</si>
  <si>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</si>
  <si>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</si>
  <si>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</si>
  <si>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</si>
  <si>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</si>
  <si>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</si>
  <si>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</si>
  <si>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</si>
  <si>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</si>
  <si>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</si>
  <si>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</si>
  <si>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</si>
  <si>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</si>
  <si>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</si>
  <si>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</si>
  <si>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</si>
  <si>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</si>
  <si>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</si>
  <si>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</si>
  <si>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</si>
  <si>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</si>
  <si>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</si>
  <si>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</si>
  <si>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</si>
  <si>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</si>
  <si>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</si>
  <si>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</si>
  <si>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</si>
  <si>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</si>
  <si>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</si>
  <si>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</si>
  <si>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</si>
  <si>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</si>
  <si>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</si>
  <si>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</si>
  <si>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</si>
  <si>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</si>
  <si>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</si>
  <si>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</si>
  <si>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</si>
  <si>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</si>
  <si>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</si>
  <si>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</si>
  <si>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</si>
  <si>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</si>
  <si>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</si>
  <si>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</si>
  <si>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</si>
  <si>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</si>
  <si>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</si>
  <si>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</si>
  <si>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</si>
  <si>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</si>
  <si>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</si>
  <si>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</si>
  <si>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</si>
  <si>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</si>
  <si>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</si>
  <si>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</si>
  <si>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</si>
  <si>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</si>
  <si>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</si>
  <si>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</si>
  <si>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</si>
  <si>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</si>
  <si>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</si>
  <si>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</si>
  <si>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</si>
  <si>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</si>
  <si>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</si>
  <si>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</si>
  <si>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</si>
  <si>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</si>
  <si>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</si>
  <si>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</si>
  <si>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</si>
  <si>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</si>
  <si>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</si>
  <si>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</si>
  <si>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</si>
  <si>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</si>
  <si>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</si>
  <si>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</si>
  <si>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</si>
  <si>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</si>
  <si>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</si>
  <si>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</si>
  <si>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</si>
  <si>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</si>
  <si>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</si>
  <si>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</si>
  <si>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</si>
  <si>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</si>
  <si>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</si>
  <si>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</si>
  <si>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</si>
  <si>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</si>
  <si>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</si>
  <si>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</si>
  <si>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</si>
  <si>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</si>
  <si>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</si>
  <si>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</si>
  <si>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</si>
  <si>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</si>
  <si>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</si>
  <si>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</si>
  <si>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</si>
  <si>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</si>
  <si>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</si>
  <si>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</si>
  <si>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</si>
  <si>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</si>
  <si>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</si>
  <si>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</si>
  <si>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</si>
  <si>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</si>
  <si>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</si>
  <si>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</si>
  <si>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</si>
  <si>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</si>
  <si>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</si>
  <si>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</si>
  <si>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</si>
  <si>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</si>
  <si>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</si>
  <si>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</si>
  <si>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</si>
  <si>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</si>
  <si>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</si>
  <si>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</si>
  <si>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</si>
  <si>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</si>
  <si>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</si>
  <si>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</si>
  <si>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</si>
  <si>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</si>
  <si>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</si>
  <si>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</si>
  <si>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</si>
  <si>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</si>
  <si>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</si>
  <si>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</si>
  <si>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</si>
  <si>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</si>
  <si>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</si>
  <si>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</si>
  <si>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</si>
  <si>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</si>
  <si>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</si>
  <si>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</si>
  <si>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</si>
  <si>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</si>
  <si>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</si>
  <si>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</si>
  <si>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</si>
  <si>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</si>
  <si>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</si>
  <si>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</si>
  <si>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</si>
  <si>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</si>
  <si>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</si>
  <si>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</si>
  <si>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</si>
  <si>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</si>
  <si>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</si>
  <si>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</si>
  <si>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</si>
  <si>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</si>
  <si>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</si>
  <si>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</si>
  <si>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</si>
  <si>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</si>
  <si>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</si>
  <si>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</si>
  <si>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</si>
  <si>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</si>
  <si>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</si>
  <si>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</si>
  <si>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</si>
  <si>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</si>
  <si>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</si>
  <si>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</si>
  <si>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</si>
  <si>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</si>
  <si>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</si>
  <si>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</si>
  <si>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</si>
  <si>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</si>
  <si>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</si>
  <si>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</si>
  <si>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</si>
  <si>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</si>
  <si>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</si>
  <si>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</si>
  <si>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</si>
  <si>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</si>
  <si>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</si>
  <si>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</si>
  <si>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</si>
  <si>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</si>
  <si>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</si>
  <si>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</si>
  <si>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</si>
  <si>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</si>
  <si>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</si>
  <si>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</si>
  <si>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</si>
  <si>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</si>
  <si>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</si>
  <si>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</si>
  <si>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</si>
  <si>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</si>
  <si>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</si>
  <si>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</si>
  <si>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</si>
  <si>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</si>
  <si>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</si>
  <si>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</si>
  <si>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</si>
  <si>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</si>
  <si>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</si>
  <si>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</si>
  <si>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</si>
  <si>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</si>
  <si>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</si>
  <si>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</si>
  <si>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</si>
  <si>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</si>
  <si>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</si>
  <si>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</si>
  <si>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</si>
  <si>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</si>
  <si>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</si>
  <si>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</si>
  <si>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</si>
  <si>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</si>
  <si>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</si>
  <si>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</si>
  <si>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</si>
  <si>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</si>
  <si>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</si>
  <si>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</si>
  <si>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</si>
  <si>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</si>
  <si>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</si>
  <si>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</si>
  <si>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</si>
  <si>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</si>
  <si>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</si>
  <si>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</si>
  <si>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</si>
  <si>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</si>
  <si>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</si>
  <si>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</si>
  <si>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</si>
  <si>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</si>
  <si>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</si>
  <si>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</si>
  <si>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</si>
  <si>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</si>
  <si>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</si>
  <si>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</si>
  <si>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</si>
  <si>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</si>
  <si>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</si>
  <si>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</si>
  <si>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</si>
  <si>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</si>
  <si>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</si>
  <si>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</si>
  <si>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</si>
  <si>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</si>
  <si>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</si>
  <si>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</si>
  <si>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</si>
  <si>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</si>
  <si>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</si>
  <si>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</si>
  <si>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</si>
  <si>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</si>
  <si>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</si>
  <si>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</si>
  <si>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</si>
  <si>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</si>
  <si>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</si>
  <si>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</si>
  <si>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</si>
  <si>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</si>
  <si>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</si>
  <si>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</si>
  <si>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</si>
  <si>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</si>
  <si>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</si>
  <si>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</si>
  <si>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</si>
  <si>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</si>
  <si>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</si>
  <si>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</si>
  <si>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</si>
  <si>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</si>
  <si>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</si>
  <si>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</si>
  <si>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</si>
  <si>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</si>
  <si>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</si>
  <si>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</si>
  <si>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</si>
  <si>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</si>
  <si>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</si>
  <si>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</si>
  <si>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</si>
  <si>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</si>
  <si>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</si>
  <si>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</si>
  <si>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</si>
  <si>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</si>
  <si>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</si>
  <si>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</si>
  <si>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</si>
  <si>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</si>
  <si>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</si>
  <si>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</si>
  <si>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</si>
  <si>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</si>
  <si>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</si>
  <si>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</si>
  <si>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</si>
  <si>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</si>
  <si>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</si>
  <si>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</si>
  <si>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</si>
  <si>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</si>
  <si>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</si>
  <si>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</si>
  <si>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</si>
  <si>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</si>
  <si>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</si>
  <si>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</si>
  <si>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</si>
  <si>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</si>
  <si>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</si>
  <si>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</si>
  <si>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</si>
  <si>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</si>
  <si>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</si>
  <si>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</si>
  <si>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</si>
  <si>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</si>
  <si>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</si>
  <si>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</si>
  <si>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</si>
  <si>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</si>
  <si>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</si>
  <si>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</si>
  <si>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</si>
  <si>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</si>
  <si>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</si>
  <si>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</si>
  <si>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</si>
  <si>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</si>
  <si>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</si>
  <si>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</si>
  <si>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</si>
  <si>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</si>
  <si>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</si>
  <si>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</si>
  <si>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</si>
  <si>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</si>
  <si>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</si>
  <si>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</si>
  <si>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</si>
  <si>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</si>
  <si>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</si>
  <si>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</si>
  <si>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</si>
  <si>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</si>
  <si>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</si>
  <si>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</si>
  <si>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</si>
  <si>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</si>
  <si>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</si>
  <si>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</si>
  <si>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</si>
  <si>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</si>
  <si>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</si>
  <si>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</si>
  <si>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</si>
  <si>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</si>
  <si>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</si>
  <si>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</si>
  <si>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</si>
  <si>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</si>
  <si>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</si>
  <si>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</si>
  <si>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</si>
  <si>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</si>
  <si>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</si>
  <si>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</si>
  <si>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</si>
  <si>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</si>
  <si>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</si>
  <si>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</si>
  <si>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</si>
  <si>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</si>
  <si>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</si>
  <si>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</si>
  <si>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</si>
  <si>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</si>
  <si>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</si>
  <si>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</si>
  <si>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</si>
  <si>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</si>
  <si>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</si>
  <si>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</si>
  <si>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</si>
  <si>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</si>
  <si>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</si>
  <si>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</si>
  <si>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</si>
  <si>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</si>
  <si>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</si>
  <si>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</si>
  <si>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</si>
  <si>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</si>
  <si>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</si>
  <si>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</si>
  <si>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</si>
  <si>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</si>
  <si>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</si>
  <si>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</si>
  <si>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</si>
  <si>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</si>
  <si>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</si>
  <si>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</si>
  <si>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</si>
  <si>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</si>
  <si>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</si>
  <si>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</si>
  <si>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</si>
  <si>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</si>
  <si>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</si>
  <si>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</si>
  <si>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</si>
  <si>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</si>
  <si>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</si>
  <si>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</si>
  <si>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</si>
  <si>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</si>
  <si>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</si>
  <si>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</si>
  <si>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</si>
  <si>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</si>
  <si>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</si>
  <si>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</si>
  <si>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</si>
  <si>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</si>
  <si>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</si>
  <si>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</si>
  <si>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</si>
  <si>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</si>
  <si>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</si>
  <si>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</si>
  <si>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</si>
  <si>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</si>
  <si>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</si>
  <si>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</si>
  <si>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</si>
  <si>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</si>
  <si>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</si>
  <si>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</si>
  <si>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</si>
  <si>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</si>
  <si>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</si>
  <si>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</si>
  <si>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</si>
  <si>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</si>
  <si>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</si>
  <si>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</si>
  <si>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</si>
  <si>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</si>
  <si>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</si>
  <si>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</si>
  <si>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</si>
  <si>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</si>
  <si>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</si>
  <si>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</si>
  <si>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</si>
  <si>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</si>
  <si>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</si>
  <si>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</si>
  <si>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</si>
  <si>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</si>
  <si>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</si>
  <si>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</si>
  <si>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</si>
  <si>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</si>
  <si>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</si>
  <si>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</si>
  <si>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</si>
  <si>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</si>
  <si>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</si>
  <si>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</si>
  <si>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</si>
  <si>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</si>
  <si>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</si>
  <si>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</si>
  <si>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</si>
  <si>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</si>
  <si>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</si>
  <si>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</si>
  <si>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</si>
  <si>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</si>
  <si>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</si>
  <si>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</si>
  <si>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</si>
  <si>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</si>
  <si>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</si>
  <si>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</si>
  <si>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</si>
  <si>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</si>
  <si>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</si>
  <si>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</si>
  <si>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</si>
  <si>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</si>
  <si>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</si>
  <si>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</si>
  <si>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</si>
  <si>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</si>
  <si>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</si>
  <si>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</si>
  <si>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</si>
  <si>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</si>
  <si>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</si>
  <si>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</si>
  <si>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</si>
  <si>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</si>
  <si>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</si>
  <si>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</si>
  <si>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</si>
  <si>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</si>
  <si>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</si>
  <si>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</si>
  <si>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</si>
  <si>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</si>
  <si>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</si>
  <si>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</si>
  <si>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</si>
  <si>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</si>
  <si>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</si>
  <si>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</si>
  <si>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</si>
  <si>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</si>
  <si>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</si>
  <si>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</si>
  <si>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</si>
  <si>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</si>
  <si>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</si>
  <si>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</si>
  <si>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</si>
  <si>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</si>
  <si>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</si>
  <si>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</si>
  <si>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</si>
  <si>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</si>
  <si>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</si>
  <si>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</si>
  <si>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</si>
  <si>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</si>
  <si>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</si>
  <si>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</si>
  <si>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</si>
  <si>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</si>
  <si>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</si>
  <si>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</si>
  <si>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</si>
  <si>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</si>
  <si>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</si>
  <si>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</si>
  <si>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</si>
  <si>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</si>
  <si>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</si>
  <si>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</si>
  <si>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</si>
  <si>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</si>
  <si>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</si>
  <si>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</si>
  <si>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</si>
  <si>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</si>
  <si>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</si>
  <si>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</si>
  <si>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</si>
  <si>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</si>
  <si>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</si>
  <si>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</si>
  <si>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</si>
  <si>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</si>
  <si>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</si>
  <si>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</si>
  <si>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</si>
  <si>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</si>
  <si>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</si>
  <si>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</si>
  <si>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</si>
  <si>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</si>
  <si>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</si>
  <si>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</si>
  <si>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</si>
  <si>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</si>
  <si>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</si>
  <si>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</si>
  <si>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</si>
  <si>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</si>
  <si>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</si>
  <si>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</si>
  <si>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</si>
  <si>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</si>
  <si>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</si>
  <si>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</si>
  <si>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</si>
  <si>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</si>
  <si>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</si>
  <si>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</si>
  <si>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</si>
  <si>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</si>
  <si>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</si>
  <si>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</si>
  <si>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</si>
  <si>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</si>
  <si>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</si>
  <si>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</si>
  <si>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</si>
  <si>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</si>
  <si>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</si>
  <si>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</si>
  <si>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</si>
  <si>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</si>
  <si>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</si>
  <si>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</si>
  <si>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</si>
  <si>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</si>
  <si>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</si>
  <si>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</si>
  <si>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</si>
  <si>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</si>
  <si>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</si>
  <si>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</si>
  <si>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</si>
  <si>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</si>
  <si>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</si>
  <si>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</si>
  <si>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</si>
  <si>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</si>
  <si>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</si>
  <si>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</si>
  <si>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</si>
  <si>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</si>
  <si>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</si>
  <si>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</si>
  <si>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</si>
  <si>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</si>
  <si>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</si>
  <si>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</si>
  <si>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</si>
  <si>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</si>
  <si>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</si>
  <si>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</si>
  <si>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</si>
  <si>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</si>
  <si>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</si>
  <si>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</si>
  <si>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</si>
  <si>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</si>
  <si>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</si>
  <si>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</si>
  <si>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</si>
  <si>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</si>
  <si>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</si>
  <si>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</si>
  <si>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</si>
  <si>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</si>
  <si>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</si>
  <si>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</si>
  <si>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</si>
  <si>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</si>
  <si>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</si>
  <si>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</si>
  <si>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</si>
  <si>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</si>
  <si>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</si>
  <si>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</si>
  <si>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</si>
  <si>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</si>
  <si>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</si>
  <si>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</si>
  <si>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</si>
  <si>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</si>
  <si>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</si>
  <si>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</si>
  <si>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</si>
  <si>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</si>
  <si>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</si>
  <si>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</si>
  <si>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</si>
  <si>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</si>
  <si>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</si>
  <si>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</si>
  <si>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</si>
  <si>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</si>
  <si>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</si>
  <si>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</si>
  <si>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</si>
  <si>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</si>
  <si>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</si>
  <si>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</si>
  <si>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</si>
  <si>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</si>
  <si>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</si>
  <si>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</si>
  <si>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</si>
  <si>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</si>
  <si>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</si>
  <si>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</si>
  <si>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</si>
  <si>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</si>
  <si>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</si>
  <si>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</si>
  <si>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</si>
  <si>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</si>
  <si>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</si>
  <si>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</si>
  <si>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</si>
  <si>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</si>
  <si>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</si>
  <si>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</si>
  <si>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</si>
  <si>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</si>
  <si>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</si>
  <si>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</si>
  <si>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</si>
  <si>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</si>
  <si>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</si>
  <si>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</si>
  <si>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</si>
  <si>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</si>
  <si>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</si>
  <si>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</si>
  <si>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</si>
  <si>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</si>
  <si>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</si>
  <si>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</si>
  <si>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</si>
  <si>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</si>
  <si>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</si>
  <si>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</si>
  <si>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</si>
  <si>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</si>
  <si>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</si>
  <si>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</si>
  <si>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</si>
  <si>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</si>
  <si>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</si>
  <si>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</si>
  <si>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</si>
  <si>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</si>
  <si>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</si>
  <si>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</si>
  <si>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</si>
  <si>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</si>
  <si>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</si>
  <si>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</si>
  <si>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</si>
  <si>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</si>
  <si>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</si>
  <si>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</si>
  <si>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</si>
  <si>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</si>
  <si>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</si>
  <si>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</si>
  <si>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</si>
  <si>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</si>
  <si>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</si>
  <si>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</si>
  <si>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</si>
  <si>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</si>
  <si>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</si>
  <si>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</si>
  <si>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</si>
  <si>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</si>
  <si>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</si>
  <si>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</si>
  <si>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</si>
  <si>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</si>
  <si>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</si>
  <si>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</si>
  <si>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</si>
  <si>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</si>
  <si>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</si>
  <si>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</si>
  <si>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</si>
  <si>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</si>
  <si>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</si>
  <si>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</si>
  <si>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</si>
  <si>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</si>
  <si>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</si>
  <si>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</si>
  <si>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</si>
  <si>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</si>
  <si>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</si>
  <si>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</si>
  <si>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</si>
  <si>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</si>
  <si>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</si>
  <si>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</si>
  <si>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</si>
  <si>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</si>
  <si>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</si>
  <si>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</si>
  <si>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</si>
  <si>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</si>
  <si>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</si>
  <si>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</si>
  <si>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</si>
  <si>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</si>
  <si>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</si>
  <si>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</si>
  <si>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</si>
  <si>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</si>
  <si>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</si>
  <si>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</si>
  <si>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</si>
  <si>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</si>
  <si>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</si>
  <si>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</si>
  <si>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</si>
  <si>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</si>
  <si>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</si>
  <si>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</si>
  <si>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</si>
  <si>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</si>
  <si>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</si>
  <si>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</si>
  <si>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</si>
  <si>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</si>
  <si>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</si>
  <si>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</si>
  <si>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</si>
  <si>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</si>
  <si>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</si>
  <si>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</si>
  <si>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</si>
  <si>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</si>
  <si>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</si>
  <si>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</si>
  <si>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</si>
  <si>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</si>
  <si>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</si>
  <si>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</si>
  <si>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</si>
  <si>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</si>
  <si>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</si>
  <si>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</si>
  <si>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</si>
  <si>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</si>
  <si>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</si>
  <si>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</si>
  <si>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</si>
  <si>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</si>
  <si>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</si>
  <si>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</si>
  <si>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</si>
  <si>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</si>
  <si>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</si>
  <si>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</si>
  <si>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</si>
  <si>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</si>
  <si>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</si>
  <si>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</si>
  <si>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</si>
  <si>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</si>
  <si>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</si>
  <si>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</si>
  <si>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</si>
  <si>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</si>
  <si>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</si>
  <si>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</si>
  <si>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</si>
  <si>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</si>
  <si>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</si>
  <si>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</si>
  <si>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</si>
  <si>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</si>
  <si>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</si>
  <si>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</si>
  <si>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</si>
  <si>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</si>
  <si>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</si>
  <si>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</si>
  <si>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</si>
  <si>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</si>
  <si>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</si>
  <si>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</si>
  <si>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</si>
  <si>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</si>
  <si>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</si>
  <si>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</si>
  <si>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</si>
  <si>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</si>
  <si>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</si>
  <si>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</si>
  <si>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</si>
  <si>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</si>
  <si>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</si>
  <si>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</si>
  <si>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</si>
  <si>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</si>
  <si>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</si>
  <si>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</si>
  <si>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</si>
  <si>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</si>
  <si>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</si>
  <si>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</si>
  <si>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</si>
  <si>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</si>
  <si>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</si>
  <si>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</si>
  <si>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</si>
  <si>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</si>
  <si>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</si>
  <si>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</si>
  <si>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</si>
  <si>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</si>
  <si>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</si>
  <si>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</si>
  <si>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</si>
  <si>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</si>
  <si>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</si>
  <si>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</si>
  <si>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</si>
  <si>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</si>
  <si>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</si>
  <si>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</si>
  <si>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</si>
  <si>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</si>
  <si>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</si>
  <si>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</si>
  <si>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</si>
  <si>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</si>
  <si>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</si>
  <si>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</si>
  <si>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</si>
  <si>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</si>
  <si>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</si>
  <si>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</si>
  <si>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</si>
  <si>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</si>
  <si>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</si>
  <si>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</si>
  <si>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</si>
  <si>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</si>
  <si>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</si>
  <si>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</si>
  <si>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</si>
  <si>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</si>
  <si>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</si>
  <si>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</si>
  <si>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</si>
  <si>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</si>
  <si>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</si>
  <si>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</si>
  <si>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</si>
  <si>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</si>
  <si>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</si>
  <si>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</si>
  <si>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</si>
  <si>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</si>
  <si>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</si>
  <si>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</si>
  <si>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</si>
  <si>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</si>
  <si>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</si>
  <si>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</si>
  <si>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</si>
  <si>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</si>
  <si>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</si>
  <si>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</si>
  <si>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</si>
  <si>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</si>
  <si>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</si>
  <si>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</si>
  <si>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</si>
  <si>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</si>
  <si>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</si>
  <si>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</si>
  <si>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</si>
  <si>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</si>
  <si>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</si>
  <si>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</si>
  <si>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</si>
  <si>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</si>
  <si>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</si>
  <si>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</si>
  <si>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</si>
  <si>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</si>
  <si>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</si>
  <si>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</si>
  <si>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</si>
  <si>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</si>
  <si>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</si>
  <si>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</si>
  <si>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</si>
  <si>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</si>
  <si>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</si>
  <si>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</si>
  <si>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</si>
  <si>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</si>
  <si>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</si>
  <si>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</si>
  <si>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</si>
  <si>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</si>
  <si>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</si>
  <si>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</si>
  <si>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</si>
  <si>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</si>
  <si>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</si>
  <si>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</si>
  <si>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</si>
  <si>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</si>
  <si>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</si>
  <si>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</si>
  <si>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</si>
  <si>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</si>
  <si>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</si>
  <si>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</si>
  <si>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</si>
  <si>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</si>
  <si>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</si>
  <si>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</si>
  <si>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</si>
  <si>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</si>
  <si>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</si>
  <si>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</si>
  <si>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</si>
  <si>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</si>
  <si>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</si>
  <si>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</si>
  <si>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</si>
  <si>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</si>
  <si>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</si>
  <si>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</si>
  <si>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</si>
  <si>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</si>
  <si>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</si>
  <si>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</si>
  <si>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</si>
  <si>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</si>
  <si>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</si>
  <si>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</si>
  <si>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</si>
  <si>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</si>
  <si>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</si>
  <si>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</si>
  <si>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</si>
  <si>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</si>
  <si>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</si>
  <si>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</si>
  <si>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</si>
  <si>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</si>
  <si>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</si>
  <si>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</si>
  <si>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</si>
  <si>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</si>
  <si>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</si>
  <si>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</si>
  <si>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</si>
  <si>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</si>
  <si>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</si>
  <si>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</si>
  <si>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</si>
  <si>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</si>
  <si>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</si>
  <si>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</si>
  <si>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</si>
  <si>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</si>
  <si>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</si>
  <si>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</si>
  <si>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</si>
  <si>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</si>
  <si>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</si>
  <si>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</si>
  <si>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</si>
  <si>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</si>
  <si>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</si>
  <si>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</si>
  <si>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</si>
  <si>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</si>
  <si>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</si>
  <si>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</si>
  <si>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</si>
  <si>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</si>
  <si>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</si>
  <si>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</si>
  <si>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</si>
  <si>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</si>
  <si>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</si>
  <si>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</si>
  <si>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</si>
  <si>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</si>
  <si>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</si>
  <si>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</si>
  <si>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</si>
  <si>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</si>
  <si>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</si>
  <si>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</si>
  <si>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</si>
  <si>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</si>
  <si>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</si>
  <si>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</si>
  <si>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</si>
  <si>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</si>
  <si>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</si>
  <si>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</si>
  <si>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</si>
  <si>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</si>
  <si>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</si>
  <si>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</si>
  <si>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</si>
  <si>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</si>
  <si>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</si>
  <si>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</si>
  <si>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</si>
  <si>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</si>
  <si>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</si>
  <si>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</si>
  <si>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</si>
  <si>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</si>
  <si>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</si>
  <si>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</si>
  <si>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</si>
  <si>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</si>
  <si>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</si>
  <si>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</si>
  <si>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</si>
  <si>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</si>
  <si>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</si>
  <si>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</si>
  <si>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</si>
  <si>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</si>
  <si>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</si>
  <si>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</si>
  <si>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</si>
  <si>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</si>
  <si>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</si>
  <si>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</si>
  <si>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</si>
  <si>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</si>
  <si>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</si>
  <si>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</si>
  <si>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</si>
  <si>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</si>
  <si>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</si>
  <si>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</si>
  <si>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</si>
  <si>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</si>
  <si>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</si>
  <si>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</si>
  <si>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</si>
  <si>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</si>
  <si>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</si>
  <si>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</si>
  <si>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</si>
  <si>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</si>
  <si>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</si>
  <si>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</si>
  <si>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</si>
  <si>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</si>
  <si>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</si>
  <si>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</si>
  <si>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</si>
  <si>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</si>
  <si>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</si>
  <si>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</si>
  <si>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</si>
  <si>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</si>
  <si>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</si>
  <si>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</si>
  <si>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</si>
  <si>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</si>
  <si>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</si>
  <si>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</si>
  <si>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</si>
  <si>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</si>
  <si>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</si>
  <si>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</si>
  <si>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</si>
  <si>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</si>
  <si>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</si>
  <si>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</si>
  <si>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</si>
  <si>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</si>
  <si>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</si>
  <si>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</si>
  <si>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</si>
  <si>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</si>
  <si>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</si>
  <si>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</si>
  <si>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</si>
  <si>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</si>
  <si>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</si>
  <si>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</si>
  <si>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</si>
  <si>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</si>
  <si>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</si>
  <si>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</si>
  <si>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</si>
  <si>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</si>
  <si>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</si>
  <si>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</si>
  <si>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</si>
  <si>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</si>
  <si>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</si>
  <si>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</si>
  <si>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</si>
  <si>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</si>
  <si>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</si>
  <si>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</si>
  <si>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</si>
  <si>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</si>
  <si>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</si>
  <si>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</si>
  <si>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</si>
  <si>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</si>
  <si>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</si>
  <si>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</si>
  <si>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</si>
  <si>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</si>
  <si>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</si>
  <si>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</si>
  <si>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</si>
  <si>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</si>
  <si>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</si>
  <si>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</si>
  <si>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</si>
  <si>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</si>
  <si>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</si>
  <si>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</si>
  <si>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</si>
  <si>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</si>
  <si>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</si>
  <si>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</si>
  <si>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</si>
  <si>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</si>
  <si>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</si>
  <si>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</si>
  <si>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</si>
  <si>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</si>
  <si>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</si>
  <si>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</si>
  <si>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</si>
  <si>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</si>
  <si>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</si>
  <si>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</si>
  <si>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</si>
  <si>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</si>
  <si>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</si>
  <si>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</si>
  <si>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</si>
  <si>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</si>
  <si>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</si>
  <si>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</si>
  <si>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</si>
  <si>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</si>
  <si>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</si>
  <si>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</si>
  <si>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</si>
  <si>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</si>
  <si>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</si>
  <si>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</si>
  <si>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</si>
  <si>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</si>
  <si>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</si>
  <si>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</si>
  <si>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</si>
  <si>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</si>
  <si>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</si>
  <si>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</si>
  <si>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</si>
  <si>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</si>
  <si>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</si>
  <si>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</si>
  <si>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</si>
  <si>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</si>
  <si>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</si>
  <si>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</si>
  <si>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</si>
  <si>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</si>
  <si>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</si>
  <si>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</si>
  <si>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</si>
  <si>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</si>
  <si>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</si>
  <si>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</si>
  <si>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</si>
  <si>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</si>
  <si>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</si>
  <si>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</si>
  <si>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</si>
  <si>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</si>
  <si>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</si>
  <si>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</si>
  <si>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</si>
  <si>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</si>
  <si>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</si>
  <si>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</si>
  <si>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</si>
  <si>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</si>
  <si>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</si>
  <si>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</si>
  <si>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</si>
  <si>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</si>
  <si>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</si>
  <si>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</si>
  <si>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</si>
  <si>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</si>
  <si>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</si>
  <si>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</si>
  <si>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</si>
  <si>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</si>
  <si>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</si>
  <si>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</si>
  <si>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</si>
  <si>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</si>
  <si>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</si>
  <si>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</si>
  <si>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</si>
  <si>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</si>
  <si>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</si>
  <si>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</si>
  <si>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</si>
  <si>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</si>
  <si>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</si>
  <si>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</si>
  <si>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</si>
  <si>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</si>
  <si>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</si>
  <si>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</si>
  <si>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</si>
  <si>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</si>
  <si>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</si>
  <si>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</si>
  <si>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</si>
  <si>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</si>
  <si>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</si>
  <si>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</si>
  <si>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</si>
  <si>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</si>
  <si>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</si>
  <si>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</si>
  <si>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</si>
  <si>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</si>
  <si>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</si>
  <si>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</si>
  <si>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</si>
  <si>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</si>
  <si>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</si>
  <si>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</si>
  <si>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</si>
  <si>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</si>
  <si>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</si>
  <si>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</si>
  <si>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</si>
  <si>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</si>
  <si>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</si>
  <si>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</si>
  <si>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</si>
  <si>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</si>
  <si>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</si>
  <si>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</si>
  <si>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</si>
  <si>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</si>
  <si>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</si>
  <si>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</si>
  <si>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</si>
  <si>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</si>
  <si>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</si>
  <si>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</si>
  <si>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</si>
  <si>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</si>
  <si>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</si>
  <si>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</si>
  <si>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</si>
  <si>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</si>
  <si>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</si>
  <si>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</si>
  <si>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</si>
  <si>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</si>
  <si>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</si>
  <si>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</si>
  <si>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</si>
  <si>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</si>
  <si>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</si>
  <si>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</si>
  <si>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</si>
  <si>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</si>
  <si>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</si>
  <si>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</si>
  <si>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</si>
  <si>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</si>
  <si>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</si>
  <si>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</si>
  <si>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</si>
  <si>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</si>
  <si>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</si>
  <si>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</si>
  <si>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</si>
  <si>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</si>
  <si>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</si>
  <si>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</si>
  <si>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</si>
  <si>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</si>
  <si>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</si>
  <si>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</si>
  <si>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</si>
  <si>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</si>
  <si>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</si>
  <si>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</si>
  <si>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</si>
  <si>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</si>
  <si>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</si>
  <si>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</si>
  <si>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</si>
  <si>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</si>
  <si>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</si>
  <si>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</si>
  <si>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</si>
  <si>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</si>
  <si>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</si>
  <si>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</si>
  <si>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</si>
  <si>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</si>
  <si>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</si>
  <si>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</si>
  <si>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</si>
  <si>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</si>
  <si>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</si>
  <si>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</si>
  <si>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</si>
  <si>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</si>
  <si>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</si>
  <si>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</si>
  <si>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</si>
  <si>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</si>
  <si>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</si>
  <si>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</si>
  <si>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</si>
  <si>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</si>
  <si>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</si>
  <si>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</si>
  <si>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</si>
  <si>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</si>
  <si>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</si>
  <si>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</si>
  <si>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</si>
  <si>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</si>
  <si>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</si>
  <si>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</si>
  <si>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</si>
  <si>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</si>
  <si>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</si>
  <si>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</si>
  <si>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</si>
  <si>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</si>
  <si>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</si>
  <si>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</si>
  <si>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</si>
  <si>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</si>
  <si>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</si>
  <si>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</si>
  <si>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</si>
  <si>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</si>
  <si>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</si>
  <si>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</si>
  <si>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</si>
  <si>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</si>
  <si>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</si>
  <si>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</si>
  <si>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</si>
  <si>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</si>
  <si>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</si>
  <si>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</si>
  <si>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</si>
  <si>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</si>
  <si>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</si>
  <si>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</si>
  <si>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</si>
  <si>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</si>
  <si>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</si>
  <si>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</si>
  <si>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</si>
  <si>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</si>
  <si>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</si>
  <si>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</si>
  <si>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</si>
  <si>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</si>
  <si>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</si>
  <si>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</si>
  <si>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</si>
  <si>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</si>
  <si>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</si>
  <si>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</si>
  <si>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</si>
  <si>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</si>
  <si>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</si>
  <si>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</si>
  <si>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</si>
  <si>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</si>
  <si>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</si>
  <si>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</si>
  <si>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</si>
  <si>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</si>
  <si>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</si>
  <si>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</si>
  <si>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</si>
  <si>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</si>
  <si>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</si>
  <si>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</si>
  <si>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</si>
  <si>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</si>
  <si>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</si>
  <si>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</si>
  <si>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</si>
  <si>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</si>
  <si>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</si>
  <si>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</si>
  <si>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</si>
  <si>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</si>
  <si>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</si>
  <si>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</si>
  <si>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</si>
  <si>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</si>
  <si>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</si>
  <si>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</si>
  <si>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</si>
  <si>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</si>
  <si>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</si>
  <si>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</si>
  <si>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</si>
  <si>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</si>
  <si>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</si>
  <si>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</si>
  <si>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</si>
  <si>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</si>
  <si>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</si>
  <si>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</si>
  <si>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</si>
  <si>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</si>
  <si>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</si>
  <si>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</si>
  <si>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</si>
  <si>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</si>
  <si>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</si>
  <si>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</si>
  <si>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</si>
  <si>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</si>
  <si>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</si>
  <si>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</si>
  <si>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</si>
  <si>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</si>
  <si>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</si>
  <si>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</si>
  <si>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</si>
  <si>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</si>
  <si>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</si>
  <si>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</si>
  <si>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</si>
  <si>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</si>
  <si>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</si>
  <si>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</si>
  <si>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</si>
  <si>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</si>
  <si>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</si>
  <si>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</si>
  <si>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</si>
  <si>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</si>
  <si>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</si>
  <si>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</si>
  <si>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</si>
  <si>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</si>
  <si>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</si>
  <si>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</si>
  <si>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</si>
  <si>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</si>
  <si>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</si>
  <si>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</si>
  <si>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</si>
  <si>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</si>
  <si>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</si>
  <si>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</si>
  <si>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</si>
  <si>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</si>
  <si>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</si>
  <si>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</si>
  <si>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</si>
  <si>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</si>
  <si>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</si>
  <si>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</si>
  <si>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</si>
  <si>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</si>
  <si>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</si>
  <si>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</si>
  <si>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</si>
  <si>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</si>
  <si>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</si>
  <si>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</si>
  <si>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</si>
  <si>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</si>
  <si>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</si>
  <si>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</si>
  <si>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</si>
  <si>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</si>
  <si>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</si>
  <si>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</si>
  <si>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</si>
  <si>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</si>
  <si>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</si>
  <si>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</si>
  <si>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</si>
  <si>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</si>
  <si>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</si>
  <si>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</si>
  <si>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</si>
  <si>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</si>
  <si>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</si>
  <si>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</si>
  <si>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</si>
  <si>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</si>
  <si>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</si>
  <si>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</si>
  <si>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</si>
  <si>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</si>
  <si>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</si>
  <si>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</si>
  <si>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</si>
  <si>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</si>
  <si>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</si>
  <si>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</si>
  <si>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</si>
  <si>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</si>
  <si>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</si>
  <si>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</si>
  <si>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</si>
  <si>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</si>
  <si>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</si>
  <si>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</si>
  <si>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</si>
  <si>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</si>
  <si>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</si>
  <si>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</si>
  <si>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</si>
  <si>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</si>
  <si>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</si>
  <si>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</si>
  <si>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</si>
  <si>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</si>
  <si>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</si>
  <si>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</si>
  <si>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</si>
  <si>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</si>
  <si>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</si>
  <si>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</si>
  <si>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</si>
  <si>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</si>
  <si>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</si>
  <si>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</si>
  <si>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</si>
  <si>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</si>
  <si>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</si>
  <si>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</si>
  <si>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</si>
  <si>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</si>
  <si>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</si>
  <si>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</si>
  <si>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</si>
  <si>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</si>
  <si>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</si>
  <si>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</si>
  <si>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</si>
  <si>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</si>
  <si>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</si>
  <si>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</si>
  <si>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</si>
  <si>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</si>
  <si>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</si>
  <si>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</si>
  <si>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</si>
  <si>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</si>
  <si>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</si>
  <si>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</si>
  <si>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</si>
  <si>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</si>
  <si>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</si>
  <si>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</si>
  <si>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</si>
  <si>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</si>
  <si>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</si>
  <si>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</si>
  <si>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</si>
  <si>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</si>
  <si>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</si>
  <si>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</si>
  <si>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</si>
  <si>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</si>
  <si>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</si>
  <si>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</si>
  <si>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</si>
  <si>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</si>
  <si>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</si>
  <si>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</si>
  <si>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</si>
  <si>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</si>
  <si>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</si>
  <si>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</si>
  <si>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</si>
  <si>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</si>
  <si>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</si>
  <si>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</si>
  <si>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</si>
  <si>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</si>
  <si>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</si>
  <si>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</si>
  <si>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</si>
  <si>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</si>
  <si>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</si>
  <si>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</si>
  <si>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</si>
  <si>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</si>
  <si>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</si>
  <si>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</si>
  <si>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</si>
  <si>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</si>
  <si>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</si>
  <si>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</si>
  <si>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</si>
  <si>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</si>
  <si>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</si>
  <si>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</si>
  <si>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</si>
  <si>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</si>
  <si>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</si>
  <si>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</si>
  <si>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</si>
  <si>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</si>
  <si>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</si>
  <si>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</si>
  <si>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</si>
  <si>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</si>
  <si>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</si>
  <si>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</si>
  <si>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</si>
  <si>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</si>
  <si>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</si>
  <si>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</si>
  <si>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</si>
  <si>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</si>
  <si>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</si>
  <si>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</si>
  <si>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</si>
  <si>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</si>
  <si>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</si>
  <si>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</si>
  <si>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</si>
  <si>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</si>
  <si>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</si>
  <si>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</si>
  <si>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</si>
  <si>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</si>
  <si>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</si>
  <si>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</si>
  <si>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</si>
  <si>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</si>
  <si>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</si>
  <si>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</si>
  <si>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</si>
  <si>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</si>
  <si>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</si>
  <si>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</si>
  <si>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</si>
  <si>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</si>
  <si>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</si>
  <si>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</si>
  <si>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</si>
  <si>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</si>
  <si>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</si>
  <si>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</si>
  <si>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</si>
  <si>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</si>
  <si>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</si>
  <si>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</si>
  <si>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</si>
  <si>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</si>
  <si>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</si>
  <si>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</si>
  <si>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</si>
  <si>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</si>
  <si>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</si>
  <si>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</si>
  <si>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</si>
  <si>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</si>
  <si>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</si>
  <si>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</si>
  <si>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</si>
  <si>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</si>
  <si>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</si>
  <si>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</si>
  <si>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</si>
  <si>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</si>
  <si>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</si>
  <si>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</si>
  <si>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</si>
  <si>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</si>
  <si>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</si>
  <si>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</si>
  <si>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</si>
  <si>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</si>
  <si>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</si>
  <si>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</si>
  <si>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</si>
  <si>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</si>
  <si>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</si>
  <si>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</si>
  <si>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</si>
  <si>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</si>
  <si>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</si>
  <si>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</si>
  <si>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</si>
  <si>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</si>
  <si>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</si>
  <si>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</si>
  <si>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</si>
  <si>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</si>
  <si>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</si>
  <si>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</si>
  <si>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</si>
  <si>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</si>
  <si>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</si>
  <si>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</si>
  <si>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</si>
  <si>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</si>
  <si>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</si>
  <si>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</si>
  <si>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</si>
  <si>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</si>
  <si>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</si>
  <si>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</si>
  <si>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</si>
  <si>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</si>
  <si>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</si>
  <si>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</si>
  <si>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</si>
  <si>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</si>
  <si>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</si>
  <si>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</si>
  <si>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</si>
  <si>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</si>
  <si>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</si>
  <si>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</si>
  <si>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</si>
  <si>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</si>
  <si>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</si>
  <si>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</si>
  <si>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</si>
  <si>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</si>
  <si>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</si>
  <si>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</si>
  <si>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</si>
  <si>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</si>
  <si>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</si>
  <si>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</si>
  <si>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</si>
  <si>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</si>
  <si>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</si>
  <si>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</si>
  <si>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</si>
  <si>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</si>
  <si>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</si>
  <si>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</si>
  <si>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</si>
  <si>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</si>
  <si>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</si>
  <si>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</si>
  <si>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</si>
  <si>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</si>
  <si>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</si>
  <si>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</si>
  <si>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</si>
  <si>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</si>
  <si>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</si>
  <si>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</si>
  <si>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</si>
  <si>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</si>
  <si>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</si>
  <si>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</si>
  <si>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</si>
  <si>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</si>
  <si>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</si>
  <si>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</si>
  <si>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</si>
  <si>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</si>
  <si>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</si>
  <si>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</si>
  <si>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</si>
  <si>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</si>
  <si>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</si>
  <si>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</si>
  <si>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</si>
  <si>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</si>
  <si>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</si>
  <si>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</si>
  <si>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</si>
  <si>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</si>
  <si>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</si>
  <si>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</si>
  <si>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</si>
  <si>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</si>
  <si>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</si>
  <si>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</si>
  <si>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</si>
  <si>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</si>
  <si>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</si>
  <si>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</si>
  <si>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</si>
  <si>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</si>
  <si>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</si>
  <si>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</si>
  <si>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</si>
  <si>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</si>
  <si>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</si>
  <si>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</si>
  <si>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</si>
  <si>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</si>
  <si>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</si>
  <si>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</si>
  <si>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</si>
  <si>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</si>
  <si>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</si>
  <si>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</si>
  <si>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</si>
  <si>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</si>
  <si>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</si>
  <si>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</si>
  <si>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</si>
  <si>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</si>
  <si>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</si>
  <si>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</si>
  <si>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</si>
  <si>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</si>
  <si>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</si>
  <si>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</si>
  <si>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</si>
  <si>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</si>
  <si>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</si>
  <si>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</si>
  <si>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</si>
  <si>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</si>
  <si>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</si>
  <si>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</si>
  <si>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</si>
  <si>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</si>
  <si>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</si>
  <si>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</si>
  <si>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</si>
  <si>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</si>
  <si>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</si>
  <si>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</si>
  <si>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</si>
  <si>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</si>
  <si>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</si>
  <si>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</si>
  <si>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</si>
  <si>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</si>
  <si>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</si>
  <si>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</si>
  <si>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</si>
  <si>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</si>
  <si>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</si>
  <si>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</si>
  <si>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</si>
  <si>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</si>
  <si>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</si>
  <si>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</si>
  <si>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</si>
  <si>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</si>
  <si>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</si>
  <si>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</si>
  <si>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</si>
  <si>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</si>
  <si>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</si>
  <si>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</si>
  <si>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</si>
  <si>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</si>
  <si>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</si>
  <si>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</si>
  <si>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</si>
  <si>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</si>
  <si>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</si>
  <si>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</si>
  <si>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</si>
  <si>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</si>
  <si>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</si>
  <si>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</si>
  <si>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</si>
  <si>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</si>
  <si>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</si>
  <si>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</si>
  <si>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</si>
  <si>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</si>
  <si>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</si>
  <si>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</si>
  <si>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</si>
  <si>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</si>
  <si>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</si>
  <si>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</si>
  <si>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</si>
  <si>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</si>
  <si>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</si>
  <si>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</si>
  <si>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</si>
  <si>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</si>
  <si>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</si>
  <si>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</si>
  <si>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</si>
  <si>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</si>
  <si>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</si>
  <si>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</si>
  <si>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</si>
  <si>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</si>
  <si>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</si>
  <si>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</si>
  <si>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</si>
  <si>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</si>
  <si>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</si>
  <si>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</si>
  <si>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</si>
  <si>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</si>
  <si>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</si>
  <si>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</si>
  <si>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</si>
  <si>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</si>
  <si>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</si>
  <si>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</si>
  <si>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</si>
  <si>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</si>
  <si>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</si>
  <si>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</si>
  <si>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</si>
  <si>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</si>
  <si>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</si>
  <si>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</si>
  <si>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</si>
  <si>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</si>
  <si>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</si>
  <si>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</si>
  <si>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</si>
  <si>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</si>
  <si>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</si>
  <si>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</si>
  <si>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</si>
  <si>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</si>
  <si>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</si>
  <si>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</si>
  <si>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</si>
  <si>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</si>
  <si>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</si>
  <si>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</si>
  <si>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</si>
  <si>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</si>
  <si>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</si>
  <si>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</si>
  <si>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</si>
  <si>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</si>
  <si>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</si>
  <si>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</si>
  <si>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</si>
  <si>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</si>
  <si>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</si>
  <si>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</si>
  <si>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</si>
  <si>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</si>
  <si>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</si>
  <si>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</si>
  <si>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</si>
  <si>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</si>
  <si>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</si>
  <si>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</si>
  <si>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</si>
  <si>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</si>
  <si>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</si>
  <si>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</si>
  <si>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</si>
  <si>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</si>
  <si>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</si>
  <si>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</si>
  <si>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</si>
  <si>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</si>
  <si>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</si>
  <si>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</si>
  <si>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</si>
  <si>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</si>
  <si>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</si>
  <si>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</si>
  <si>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</si>
  <si>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</si>
  <si>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</si>
  <si>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</si>
  <si>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</si>
  <si>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</si>
  <si>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</si>
  <si>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</si>
  <si>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</si>
  <si>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</si>
  <si>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</si>
  <si>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</si>
  <si>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</si>
  <si>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</si>
  <si>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</si>
  <si>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</si>
  <si>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</si>
  <si>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</si>
  <si>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</si>
  <si>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</si>
  <si>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</si>
  <si>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</si>
  <si>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</si>
  <si>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</si>
  <si>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</si>
  <si>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</si>
  <si>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</si>
  <si>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</si>
  <si>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</si>
  <si>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</si>
  <si>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</si>
  <si>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</si>
  <si>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</si>
  <si>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</si>
  <si>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</si>
  <si>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</si>
  <si>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</si>
  <si>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</si>
  <si>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</si>
  <si>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</si>
  <si>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</si>
  <si>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</si>
  <si>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</si>
  <si>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</si>
  <si>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</si>
  <si>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</si>
  <si>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</si>
  <si>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</si>
  <si>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</si>
  <si>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</si>
  <si>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</si>
  <si>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</si>
  <si>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</si>
  <si>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</si>
  <si>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</si>
  <si>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</si>
  <si>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</si>
  <si>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</si>
  <si>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</si>
  <si>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</si>
  <si>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</si>
  <si>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</si>
  <si>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</si>
  <si>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</si>
  <si>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</si>
  <si>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</si>
  <si>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</si>
  <si>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</si>
  <si>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</si>
  <si>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</si>
  <si>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</si>
  <si>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</si>
  <si>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</si>
  <si>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</si>
  <si>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</si>
  <si>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</si>
  <si>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</si>
  <si>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</si>
  <si>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</si>
  <si>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</si>
  <si>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</si>
  <si>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</si>
  <si>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</si>
  <si>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</si>
  <si>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</si>
  <si>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</si>
  <si>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</si>
  <si>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</si>
  <si>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</si>
  <si>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</si>
  <si>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</si>
  <si>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</si>
  <si>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</si>
  <si>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</si>
  <si>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</si>
  <si>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</si>
  <si>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</si>
  <si>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</si>
  <si>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</si>
  <si>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</si>
  <si>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</si>
  <si>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</si>
  <si>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</si>
  <si>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</si>
  <si>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</si>
  <si>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</si>
  <si>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</si>
  <si>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</si>
  <si>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</si>
  <si>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</si>
  <si>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</si>
  <si>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</si>
  <si>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</si>
  <si>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</si>
  <si>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</si>
  <si>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</si>
  <si>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</si>
  <si>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</si>
  <si>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</si>
  <si>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</si>
  <si>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</si>
  <si>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</si>
  <si>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</si>
  <si>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</si>
  <si>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</si>
  <si>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</si>
  <si>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</si>
  <si>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</si>
  <si>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</si>
  <si>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</si>
  <si>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</si>
  <si>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</si>
  <si>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</si>
  <si>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</si>
  <si>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</si>
  <si>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</si>
  <si>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</si>
  <si>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</si>
  <si>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</si>
  <si>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</si>
  <si>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</si>
  <si>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</si>
  <si>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</si>
  <si>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</si>
  <si>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</si>
  <si>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</si>
  <si>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</si>
  <si>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</si>
  <si>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</si>
  <si>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</si>
  <si>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</si>
  <si>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</si>
  <si>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</si>
  <si>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</si>
  <si>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</si>
  <si>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</si>
  <si>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</si>
  <si>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</si>
  <si>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</si>
  <si>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</si>
  <si>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</si>
  <si>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</si>
  <si>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</si>
  <si>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</si>
  <si>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</si>
  <si>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</si>
  <si>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</si>
  <si>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</si>
  <si>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</si>
  <si>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</si>
  <si>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</si>
  <si>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</si>
  <si>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</si>
  <si>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</si>
  <si>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</si>
  <si>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</si>
  <si>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</si>
  <si>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</si>
  <si>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</si>
  <si>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</si>
  <si>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</si>
  <si>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</si>
  <si>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</si>
  <si>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</si>
  <si>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</si>
  <si>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</si>
  <si>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</si>
  <si>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</si>
  <si>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</si>
  <si>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</si>
  <si>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</si>
  <si>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</si>
  <si>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</si>
  <si>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</si>
  <si>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</si>
  <si>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</si>
  <si>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</si>
  <si>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</si>
  <si>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</si>
  <si>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</si>
  <si>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</si>
  <si>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</si>
  <si>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</si>
  <si>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</si>
  <si>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</si>
  <si>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</si>
  <si>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</si>
  <si>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</si>
  <si>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</si>
  <si>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</si>
  <si>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</si>
  <si>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</si>
  <si>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</si>
  <si>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</si>
  <si>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</si>
  <si>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</si>
  <si>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</si>
  <si>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</si>
  <si>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</si>
  <si>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</si>
  <si>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</si>
  <si>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</si>
  <si>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</si>
  <si>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</si>
  <si>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</si>
  <si>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</si>
  <si>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</si>
  <si>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</si>
  <si>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</si>
  <si>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</si>
  <si>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</si>
  <si>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</si>
  <si>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</si>
  <si>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</si>
  <si>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</si>
  <si>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</si>
  <si>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</si>
  <si>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</si>
  <si>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</si>
  <si>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</si>
  <si>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</si>
  <si>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</si>
  <si>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</si>
  <si>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</si>
  <si>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</si>
  <si>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</si>
  <si>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</si>
  <si>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</si>
  <si>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</si>
  <si>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</si>
  <si>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</si>
  <si>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</si>
  <si>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</si>
  <si>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</si>
  <si>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</si>
  <si>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</si>
  <si>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</si>
  <si>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</si>
  <si>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</si>
  <si>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</si>
  <si>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</si>
  <si>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</si>
  <si>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</si>
  <si>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</si>
  <si>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</si>
  <si>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</si>
  <si>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</si>
  <si>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</si>
  <si>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</si>
  <si>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</si>
  <si>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</si>
  <si>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</si>
  <si>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</si>
  <si>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</si>
  <si>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</si>
  <si>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</si>
  <si>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</si>
  <si>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</si>
  <si>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</si>
  <si>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</si>
  <si>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</si>
  <si>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</si>
  <si>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</si>
  <si>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</si>
  <si>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</si>
  <si>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</si>
  <si>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</si>
  <si>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</si>
  <si>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</si>
  <si>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</si>
  <si>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</si>
  <si>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</si>
  <si>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</si>
  <si>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</si>
  <si>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</si>
  <si>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</si>
  <si>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</si>
  <si>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</si>
  <si>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</si>
  <si>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</si>
  <si>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</si>
  <si>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</si>
  <si>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</si>
  <si>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</si>
  <si>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</si>
  <si>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</si>
  <si>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</si>
  <si>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</si>
  <si>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</si>
  <si>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</si>
  <si>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</si>
  <si>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</si>
  <si>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</si>
  <si>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</si>
  <si>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</si>
  <si>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</si>
  <si>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</si>
  <si>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</si>
  <si>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</si>
  <si>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</si>
  <si>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</si>
  <si>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</si>
  <si>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</si>
  <si>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</si>
  <si>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</si>
  <si>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</si>
  <si>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</si>
  <si>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</si>
  <si>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</si>
  <si>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</si>
  <si>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</si>
  <si>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</si>
  <si>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</si>
  <si>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</si>
  <si>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</si>
  <si>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</si>
  <si>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</si>
  <si>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</si>
  <si>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</si>
  <si>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</si>
  <si>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</si>
  <si>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</si>
  <si>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</si>
  <si>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</si>
  <si>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</si>
  <si>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</si>
  <si>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</si>
  <si>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</si>
  <si>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</si>
  <si>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</si>
  <si>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</si>
  <si>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</si>
  <si>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</si>
  <si>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</si>
  <si>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</si>
  <si>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</si>
  <si>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</si>
  <si>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</si>
  <si>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</si>
  <si>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</si>
  <si>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</si>
  <si>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</si>
  <si>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</si>
  <si>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</si>
  <si>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</si>
  <si>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</si>
  <si>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</si>
  <si>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</si>
  <si>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</si>
  <si>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</si>
  <si>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</si>
  <si>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</si>
  <si>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</si>
  <si>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</si>
  <si>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</si>
  <si>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</si>
  <si>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</si>
  <si>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</si>
  <si>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</si>
  <si>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</si>
  <si>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</si>
  <si>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</si>
  <si>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</si>
  <si>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</si>
  <si>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</si>
  <si>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</si>
  <si>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</si>
  <si>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</si>
  <si>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</si>
  <si>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</si>
  <si>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</si>
  <si>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</si>
  <si>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</si>
  <si>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</si>
  <si>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</si>
  <si>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</si>
  <si>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</si>
  <si>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</si>
  <si>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</si>
  <si>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</si>
  <si>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</si>
  <si>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</si>
  <si>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</si>
  <si>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</si>
  <si>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</si>
  <si>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</si>
  <si>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</si>
  <si>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</si>
  <si>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</si>
  <si>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</si>
  <si>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</si>
  <si>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</si>
  <si>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</si>
  <si>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</si>
  <si>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</si>
  <si>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</si>
  <si>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</si>
  <si>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</si>
  <si>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</si>
  <si>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</si>
  <si>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</si>
  <si>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</si>
  <si>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</si>
  <si>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</si>
  <si>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</si>
  <si>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</si>
  <si>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</si>
  <si>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</si>
  <si>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</si>
  <si>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</si>
  <si>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</si>
  <si>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</si>
  <si>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</si>
  <si>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</si>
  <si>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</si>
  <si>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</si>
  <si>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</si>
  <si>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</si>
  <si>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</si>
  <si>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</si>
  <si>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</si>
  <si>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</si>
  <si>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</si>
  <si>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</si>
  <si>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</si>
  <si>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</si>
  <si>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</si>
  <si>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</si>
  <si>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</si>
  <si>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</si>
  <si>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</si>
  <si>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</si>
  <si>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</si>
  <si>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</si>
  <si>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</si>
  <si>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</si>
  <si>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</si>
  <si>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</si>
  <si>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</si>
  <si>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</si>
  <si>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</si>
  <si>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</si>
  <si>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</si>
  <si>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</si>
  <si>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</si>
  <si>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</si>
  <si>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</si>
  <si>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</si>
  <si>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</si>
  <si>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</si>
  <si>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</si>
  <si>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</si>
  <si>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</si>
  <si>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</si>
  <si>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</si>
  <si>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</si>
  <si>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</si>
  <si>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</si>
  <si>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</si>
  <si>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</si>
  <si>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</si>
  <si>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</si>
  <si>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</si>
  <si>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</si>
  <si>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</si>
  <si>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</si>
  <si>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</si>
  <si>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</si>
  <si>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</si>
  <si>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</si>
  <si>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</si>
  <si>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</si>
  <si>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</si>
  <si>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</si>
  <si>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</si>
  <si>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</si>
  <si>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</si>
  <si>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</si>
  <si>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</si>
  <si>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</si>
  <si>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</si>
  <si>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</si>
  <si>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</si>
  <si>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</si>
  <si>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</si>
  <si>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</si>
  <si>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</si>
  <si>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</si>
  <si>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</si>
  <si>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</si>
  <si>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</si>
  <si>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</si>
  <si>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</si>
  <si>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</si>
  <si>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</si>
  <si>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</si>
  <si>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</si>
  <si>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</si>
  <si>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</si>
  <si>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</si>
  <si>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</si>
  <si>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</si>
  <si>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</si>
  <si>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</si>
  <si>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</si>
  <si>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</si>
  <si>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</si>
  <si>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</si>
  <si>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</si>
  <si>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</si>
  <si>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</si>
  <si>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</si>
  <si>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</si>
  <si>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</si>
  <si>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</si>
  <si>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</si>
  <si>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</si>
  <si>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</si>
  <si>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</si>
  <si>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</si>
  <si>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</si>
  <si>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</si>
  <si>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</si>
  <si>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</si>
  <si>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</si>
  <si>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</si>
  <si>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</si>
  <si>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</si>
  <si>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</si>
  <si>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</si>
  <si>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</si>
  <si>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</si>
  <si>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</si>
  <si>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</si>
  <si>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</si>
  <si>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</si>
  <si>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</si>
  <si>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</si>
  <si>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</si>
  <si>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</si>
  <si>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</si>
  <si>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</si>
  <si>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</si>
  <si>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</si>
  <si>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</si>
  <si>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</si>
  <si>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</si>
  <si>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</si>
  <si>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</si>
  <si>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</si>
  <si>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</si>
  <si>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</si>
  <si>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</si>
  <si>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</si>
  <si>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</si>
  <si>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</si>
  <si>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</si>
  <si>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</si>
  <si>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</si>
  <si>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</si>
  <si>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</si>
  <si>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</si>
  <si>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</si>
  <si>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</si>
  <si>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</si>
  <si>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</si>
  <si>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</si>
  <si>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</si>
  <si>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</si>
  <si>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</si>
  <si>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</si>
  <si>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</si>
  <si>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</si>
  <si>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</si>
  <si>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</si>
  <si>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</si>
  <si>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</si>
  <si>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</si>
  <si>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</si>
  <si>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</si>
  <si>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</si>
  <si>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</si>
  <si>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</si>
  <si>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</si>
  <si>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</si>
  <si>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</si>
  <si>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</si>
  <si>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</si>
  <si>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</si>
  <si>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</si>
  <si>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</si>
  <si>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</si>
  <si>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</si>
  <si>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</si>
  <si>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</si>
  <si>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</si>
  <si>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</si>
  <si>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</si>
  <si>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</si>
  <si>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</si>
  <si>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</si>
  <si>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</si>
  <si>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</si>
  <si>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</si>
  <si>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</si>
  <si>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</si>
  <si>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</si>
  <si>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</si>
  <si>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</si>
  <si>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</si>
  <si>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</si>
  <si>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</si>
  <si>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</si>
  <si>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</si>
  <si>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</si>
  <si>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</si>
  <si>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</si>
  <si>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</si>
  <si>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</si>
  <si>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</si>
  <si>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</si>
  <si>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</si>
  <si>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</si>
  <si>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</si>
  <si>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</si>
  <si>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</si>
  <si>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</si>
  <si>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</si>
  <si>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</si>
  <si>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</si>
  <si>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</si>
  <si>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</si>
  <si>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</si>
  <si>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</si>
  <si>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</si>
  <si>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</si>
  <si>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</si>
  <si>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</si>
  <si>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</si>
  <si>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</si>
  <si>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</si>
  <si>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</si>
  <si>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</si>
  <si>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</si>
  <si>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</si>
  <si>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</si>
  <si>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</si>
  <si>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</si>
  <si>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</si>
  <si>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</si>
  <si>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</si>
  <si>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</si>
  <si>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</si>
  <si>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</si>
  <si>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</si>
  <si>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</si>
  <si>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</si>
  <si>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</si>
  <si>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</si>
  <si>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</si>
  <si>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</si>
  <si>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</si>
  <si>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</si>
  <si>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</si>
  <si>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</si>
  <si>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</si>
  <si>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</si>
  <si>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</si>
  <si>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</si>
  <si>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</si>
  <si>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</si>
  <si>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</si>
  <si>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</si>
  <si>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</si>
  <si>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</si>
  <si>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</si>
  <si>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</si>
  <si>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</si>
  <si>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</si>
  <si>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</si>
  <si>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</si>
  <si>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</si>
  <si>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</si>
  <si>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</si>
  <si>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</si>
  <si>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</si>
  <si>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</si>
  <si>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</si>
  <si>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</si>
  <si>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</si>
  <si>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</si>
  <si>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</si>
  <si>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</si>
  <si>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</si>
  <si>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</si>
  <si>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</si>
  <si>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</si>
  <si>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</si>
  <si>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</si>
  <si>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</si>
  <si>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</si>
  <si>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</si>
  <si>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</si>
  <si>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</si>
  <si>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</si>
  <si>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</si>
  <si>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</si>
  <si>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</si>
  <si>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</si>
  <si>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</si>
  <si>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</si>
  <si>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</si>
  <si>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</si>
  <si>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</si>
  <si>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</si>
  <si>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</si>
  <si>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</si>
  <si>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</si>
  <si>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</si>
  <si>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</si>
  <si>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</si>
  <si>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</si>
  <si>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</si>
  <si>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</si>
  <si>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</si>
  <si>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</si>
  <si>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</si>
  <si>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</si>
  <si>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</si>
  <si>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</si>
  <si>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</si>
  <si>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</si>
  <si>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</si>
  <si>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</si>
  <si>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</si>
  <si>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</si>
  <si>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</si>
  <si>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</si>
  <si>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</si>
  <si>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</si>
  <si>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</si>
  <si>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</si>
  <si>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</si>
  <si>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</si>
  <si>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</si>
  <si>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</si>
  <si>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</si>
  <si>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</si>
  <si>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</si>
  <si>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</si>
  <si>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</si>
  <si>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</si>
  <si>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</si>
  <si>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</si>
  <si>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</si>
  <si>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</si>
  <si>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</si>
  <si>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</si>
  <si>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</si>
  <si>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</si>
  <si>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</si>
  <si>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</si>
  <si>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</si>
  <si>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</si>
  <si>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</si>
  <si>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</si>
  <si>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</si>
  <si>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</si>
  <si>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</si>
  <si>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</si>
  <si>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</si>
  <si>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</si>
  <si>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</si>
  <si>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</si>
  <si>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</si>
  <si>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</si>
  <si>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</si>
  <si>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</si>
  <si>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</si>
  <si>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</si>
  <si>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</si>
  <si>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</si>
  <si>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</si>
  <si>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</si>
  <si>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</si>
  <si>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</si>
  <si>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</si>
  <si>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</si>
  <si>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</si>
  <si>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</si>
  <si>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</si>
  <si>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</si>
  <si>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</si>
  <si>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</si>
  <si>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</si>
  <si>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</si>
  <si>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</si>
  <si>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</si>
  <si>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</si>
  <si>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</si>
  <si>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</si>
  <si>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</si>
  <si>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</si>
  <si>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</si>
  <si>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</si>
  <si>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</si>
  <si>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</si>
  <si>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</si>
  <si>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</si>
  <si>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</si>
  <si>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</si>
  <si>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</si>
  <si>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</si>
  <si>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</si>
  <si>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</si>
  <si>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</si>
  <si>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</si>
  <si>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</si>
  <si>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</si>
  <si>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</si>
  <si>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</si>
  <si>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</si>
  <si>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</si>
  <si>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</si>
  <si>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</si>
  <si>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</si>
  <si>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</si>
  <si>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</si>
  <si>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</si>
  <si>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</si>
  <si>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</si>
  <si>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</si>
  <si>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</si>
  <si>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</si>
  <si>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</si>
  <si>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</si>
  <si>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</si>
  <si>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</si>
  <si>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</si>
  <si>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</si>
  <si>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</si>
  <si>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</si>
  <si>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</si>
  <si>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</si>
  <si>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</si>
  <si>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</si>
  <si>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</si>
  <si>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</si>
  <si>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</si>
  <si>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</si>
  <si>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</si>
  <si>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</si>
  <si>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</si>
  <si>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</si>
  <si>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</si>
  <si>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</si>
  <si>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</si>
  <si>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</si>
  <si>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</si>
  <si>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</si>
  <si>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</si>
  <si>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</si>
  <si>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</si>
  <si>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</si>
  <si>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</si>
  <si>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</si>
  <si>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</si>
  <si>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</si>
  <si>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</si>
  <si>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</si>
  <si>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</si>
  <si>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</si>
  <si>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</si>
  <si>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</si>
  <si>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</si>
  <si>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</si>
  <si>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</si>
  <si>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</si>
  <si>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</si>
  <si>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</si>
  <si>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</si>
  <si>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</si>
  <si>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</si>
  <si>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</si>
  <si>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</si>
  <si>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</si>
  <si>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</si>
  <si>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</si>
  <si>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</si>
  <si>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</si>
  <si>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</si>
  <si>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</si>
  <si>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</si>
  <si>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</si>
  <si>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</si>
  <si>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</si>
  <si>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</si>
  <si>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</si>
  <si>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</si>
  <si>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</si>
  <si>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</si>
  <si>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</si>
  <si>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</si>
  <si>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</si>
  <si>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</si>
  <si>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</si>
  <si>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</si>
  <si>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</si>
  <si>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</si>
  <si>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</si>
  <si>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</si>
  <si>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</si>
  <si>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</si>
  <si>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</si>
  <si>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</si>
  <si>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</si>
  <si>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</si>
  <si>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</si>
  <si>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</si>
  <si>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</si>
  <si>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</si>
  <si>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</si>
  <si>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</si>
  <si>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</si>
  <si>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</si>
  <si>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</si>
  <si>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</si>
  <si>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</si>
  <si>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</si>
  <si>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</si>
  <si>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</si>
  <si>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</si>
  <si>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</si>
  <si>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</si>
  <si>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</si>
  <si>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</si>
  <si>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</si>
  <si>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</si>
  <si>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</si>
  <si>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</si>
  <si>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</si>
  <si>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</si>
  <si>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</si>
  <si>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</si>
  <si>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</si>
  <si>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</si>
  <si>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</si>
  <si>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</si>
  <si>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</si>
  <si>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</si>
  <si>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</si>
  <si>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</si>
  <si>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</si>
  <si>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</si>
  <si>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</si>
  <si>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</si>
  <si>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</si>
  <si>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</si>
  <si>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</si>
  <si>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</si>
  <si>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</si>
  <si>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</si>
  <si>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</si>
  <si>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</si>
  <si>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</si>
  <si>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</si>
  <si>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</si>
  <si>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</si>
  <si>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</si>
  <si>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</si>
  <si>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</si>
  <si>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</si>
  <si>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</si>
  <si>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</si>
  <si>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</si>
  <si>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</si>
  <si>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</si>
  <si>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</si>
  <si>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</si>
  <si>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</si>
  <si>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</si>
  <si>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</si>
  <si>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</si>
  <si>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</si>
  <si>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</si>
  <si>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</si>
  <si>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</si>
  <si>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</si>
  <si>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</si>
  <si>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</si>
  <si>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</si>
  <si>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</si>
  <si>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</si>
  <si>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</si>
  <si>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</si>
  <si>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</si>
  <si>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</si>
  <si>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</si>
  <si>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</si>
  <si>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</si>
  <si>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</si>
  <si>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</si>
  <si>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</si>
  <si>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</si>
  <si>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</si>
  <si>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</si>
  <si>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</si>
  <si>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</si>
  <si>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</si>
  <si>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</si>
  <si>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</si>
  <si>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</si>
  <si>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</si>
  <si>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</si>
  <si>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</si>
  <si>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</si>
  <si>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</si>
  <si>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</si>
  <si>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</si>
  <si>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</si>
  <si>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</si>
  <si>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</si>
  <si>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</si>
  <si>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</si>
  <si>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</si>
  <si>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</si>
  <si>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</si>
  <si>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</si>
  <si>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</si>
  <si>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</si>
  <si>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</si>
  <si>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</si>
  <si>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</si>
  <si>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</si>
  <si>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</si>
  <si>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</si>
  <si>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</si>
  <si>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</si>
  <si>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</si>
  <si>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</si>
  <si>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</si>
  <si>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</si>
  <si>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</si>
  <si>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</si>
  <si>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</si>
  <si>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</si>
  <si>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</si>
  <si>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</si>
  <si>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</si>
  <si>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</si>
  <si>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</si>
  <si>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</si>
  <si>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</si>
  <si>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</si>
  <si>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</si>
  <si>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</si>
  <si>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</si>
  <si>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</si>
  <si>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</si>
  <si>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</si>
  <si>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</si>
  <si>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</si>
  <si>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</si>
  <si>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</si>
  <si>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</si>
  <si>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</si>
  <si>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</si>
  <si>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</si>
  <si>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</si>
  <si>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</si>
  <si>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</si>
  <si>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</si>
  <si>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</si>
  <si>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</si>
  <si>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</si>
  <si>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</si>
  <si>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</si>
  <si>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</si>
  <si>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</si>
  <si>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</si>
  <si>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</si>
  <si>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</si>
  <si>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</si>
  <si>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</si>
  <si>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</si>
  <si>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</si>
  <si>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</si>
  <si>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</si>
  <si>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</si>
  <si>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</si>
  <si>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</si>
  <si>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</si>
  <si>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</si>
  <si>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</si>
  <si>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</si>
  <si>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</si>
  <si>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</si>
  <si>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</si>
  <si>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</si>
  <si>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</si>
  <si>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</si>
  <si>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</si>
  <si>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</si>
  <si>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</si>
  <si>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</si>
  <si>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</si>
  <si>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</si>
  <si>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</si>
  <si>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</si>
  <si>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</si>
  <si>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</si>
  <si>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</si>
  <si>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</si>
  <si>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</si>
  <si>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</si>
  <si>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</si>
  <si>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</si>
  <si>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</si>
  <si>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</si>
  <si>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</si>
  <si>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</si>
  <si>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</si>
  <si>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</si>
  <si>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</si>
  <si>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</si>
  <si>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</si>
  <si>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</si>
  <si>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</si>
  <si>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</si>
  <si>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</si>
  <si>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</si>
  <si>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</si>
  <si>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</si>
  <si>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</si>
  <si>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</si>
  <si>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</si>
  <si>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</si>
  <si>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</si>
  <si>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</si>
  <si>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</si>
  <si>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</si>
  <si>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</si>
  <si>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</si>
  <si>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</si>
  <si>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</si>
  <si>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</si>
  <si>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</si>
  <si>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</si>
  <si>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</si>
  <si>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</si>
  <si>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</si>
  <si>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</si>
  <si>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</si>
  <si>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</si>
  <si>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</si>
  <si>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</si>
  <si>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</si>
  <si>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</si>
  <si>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</si>
  <si>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</si>
  <si>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</si>
  <si>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</si>
  <si>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</si>
  <si>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</si>
  <si>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</si>
  <si>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</si>
  <si>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</si>
  <si>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</si>
  <si>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</si>
  <si>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</si>
  <si>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</si>
  <si>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</si>
  <si>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</si>
  <si>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</si>
  <si>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</si>
  <si>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</si>
  <si>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</si>
  <si>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</si>
  <si>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</si>
  <si>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</si>
  <si>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</si>
  <si>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</si>
  <si>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</si>
  <si>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</si>
  <si>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</si>
  <si>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</si>
  <si>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</si>
  <si>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</si>
  <si>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</si>
  <si>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</si>
  <si>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</si>
  <si>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</si>
  <si>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</si>
  <si>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</si>
  <si>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</si>
  <si>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</si>
  <si>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</si>
  <si>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</si>
  <si>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</si>
  <si>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</si>
  <si>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</si>
  <si>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</si>
  <si>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</si>
  <si>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</si>
  <si>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</si>
  <si>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</si>
  <si>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</si>
  <si>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</si>
  <si>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</si>
  <si>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</si>
  <si>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</si>
  <si>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</si>
  <si>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</si>
  <si>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</si>
  <si>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</si>
  <si>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</si>
  <si>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</si>
  <si>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</si>
  <si>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</si>
  <si>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</si>
  <si>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</si>
  <si>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</si>
  <si>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</si>
  <si>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</si>
  <si>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</si>
  <si>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</si>
  <si>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</si>
  <si>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</si>
  <si>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</si>
  <si>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</si>
  <si>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</si>
  <si>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</si>
  <si>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</si>
  <si>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</si>
  <si>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</si>
  <si>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</si>
  <si>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</si>
  <si>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</si>
  <si>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</si>
  <si>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</si>
  <si>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</si>
  <si>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</si>
  <si>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</si>
  <si>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</si>
  <si>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</si>
  <si>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</si>
  <si>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</si>
  <si>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</si>
  <si>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</si>
  <si>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</si>
  <si>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</si>
  <si>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</si>
  <si>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</si>
  <si>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</si>
  <si>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</si>
  <si>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</si>
  <si>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</si>
  <si>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</si>
  <si>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</si>
  <si>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</si>
  <si>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</si>
  <si>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</si>
  <si>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</si>
  <si>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</si>
  <si>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</si>
  <si>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</si>
  <si>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</si>
  <si>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</si>
  <si>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</si>
  <si>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</si>
  <si>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</si>
  <si>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</si>
  <si>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</si>
  <si>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</si>
  <si>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</si>
  <si>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</si>
  <si>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</si>
  <si>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</si>
  <si>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</si>
  <si>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</si>
  <si>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</si>
  <si>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</si>
  <si>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</si>
  <si>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</si>
  <si>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</si>
  <si>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</si>
  <si>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</si>
  <si>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</si>
  <si>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</si>
  <si>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</si>
  <si>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</si>
  <si>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</si>
  <si>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</si>
  <si>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</si>
  <si>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</si>
  <si>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</si>
  <si>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</si>
  <si>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</si>
  <si>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</si>
  <si>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</si>
  <si>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</si>
  <si>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</si>
  <si>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</si>
  <si>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</si>
  <si>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</si>
  <si>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</si>
  <si>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</si>
  <si>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</si>
  <si>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</si>
  <si>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</si>
  <si>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</si>
  <si>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</si>
  <si>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</si>
  <si>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</si>
  <si>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</si>
  <si>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</si>
  <si>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</si>
  <si>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</si>
  <si>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</si>
  <si>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</si>
  <si>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</si>
  <si>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</si>
  <si>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</si>
  <si>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</si>
  <si>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</si>
  <si>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</si>
  <si>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</si>
  <si>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</si>
  <si>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</si>
  <si>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</si>
  <si>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</si>
  <si>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</si>
  <si>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</si>
  <si>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</si>
  <si>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</si>
  <si>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</si>
  <si>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</si>
  <si>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</si>
  <si>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</si>
  <si>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</si>
  <si>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</si>
  <si>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</si>
  <si>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</si>
  <si>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</si>
  <si>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</si>
  <si>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</si>
  <si>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</si>
  <si>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</si>
  <si>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</si>
  <si>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</si>
  <si>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</si>
  <si>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</si>
  <si>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</si>
  <si>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</si>
  <si>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</si>
  <si>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</si>
  <si>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</si>
  <si>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</si>
  <si>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</si>
  <si>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</si>
  <si>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</si>
  <si>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</si>
  <si>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</si>
  <si>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</si>
  <si>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</si>
  <si>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</si>
  <si>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</si>
  <si>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</si>
  <si>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</si>
  <si>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</si>
  <si>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</si>
  <si>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</si>
  <si>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</si>
  <si>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</si>
  <si>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</si>
  <si>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</si>
  <si>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</si>
  <si>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</si>
  <si>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</si>
  <si>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</si>
  <si>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</si>
  <si>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</si>
  <si>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</si>
  <si>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</si>
  <si>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</si>
  <si>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</si>
  <si>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</si>
  <si>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</si>
  <si>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</si>
  <si>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</si>
  <si>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</si>
  <si>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</si>
  <si>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</si>
  <si>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</si>
  <si>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</si>
  <si>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</si>
  <si>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</si>
  <si>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</si>
  <si>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</si>
  <si>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</si>
  <si>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</si>
  <si>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</si>
  <si>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</si>
  <si>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</si>
  <si>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</si>
  <si>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</si>
  <si>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</si>
  <si>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</si>
  <si>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</si>
  <si>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</si>
  <si>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</si>
  <si>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</si>
  <si>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</si>
  <si>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</si>
  <si>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</si>
  <si>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</si>
  <si>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</si>
  <si>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</si>
  <si>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</si>
  <si>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</si>
  <si>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</si>
  <si>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</si>
  <si>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</si>
  <si>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</si>
  <si>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</si>
  <si>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</si>
  <si>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</si>
  <si>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</si>
  <si>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</si>
  <si>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</si>
  <si>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</si>
  <si>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</si>
  <si>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</si>
  <si>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</si>
  <si>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</si>
  <si>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</si>
  <si>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</si>
  <si>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</si>
  <si>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</si>
  <si>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</si>
  <si>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</si>
  <si>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</si>
  <si>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</si>
  <si>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</si>
  <si>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</si>
  <si>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</si>
  <si>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</si>
  <si>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</si>
  <si>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</si>
  <si>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</si>
  <si>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</si>
  <si>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</si>
  <si>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</si>
  <si>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</si>
  <si>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</si>
  <si>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</si>
  <si>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</si>
  <si>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</si>
  <si>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</si>
  <si>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</si>
  <si>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</si>
  <si>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</si>
  <si>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</si>
  <si>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</si>
  <si>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</si>
  <si>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</si>
  <si>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</si>
  <si>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</si>
  <si>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</si>
  <si>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</si>
  <si>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</si>
  <si>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</si>
  <si>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</si>
  <si>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</si>
  <si>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</si>
  <si>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</si>
  <si>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</si>
  <si>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</si>
  <si>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</si>
  <si>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</si>
  <si>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</si>
  <si>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</si>
  <si>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</si>
  <si>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</si>
  <si>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</si>
  <si>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</si>
  <si>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</si>
  <si>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</si>
  <si>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</si>
  <si>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</si>
  <si>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</si>
  <si>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</si>
  <si>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</si>
  <si>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</si>
  <si>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</si>
  <si>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</si>
  <si>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</si>
  <si>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</si>
  <si>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</si>
  <si>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</si>
  <si>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</si>
  <si>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</si>
  <si>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</si>
  <si>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</si>
  <si>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</si>
  <si>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</si>
  <si>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</si>
  <si>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</si>
  <si>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</si>
  <si>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</si>
  <si>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</si>
  <si>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</si>
  <si>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</si>
  <si>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</si>
  <si>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</si>
  <si>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</si>
  <si>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</si>
  <si>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</si>
  <si>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</si>
  <si>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</si>
  <si>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</si>
  <si>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</si>
  <si>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</si>
  <si>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</si>
  <si>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</si>
  <si>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</si>
  <si>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</si>
  <si>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</si>
  <si>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</si>
  <si>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</si>
  <si>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</si>
  <si>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</si>
  <si>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</si>
  <si>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</si>
  <si>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</si>
  <si>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</si>
  <si>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</si>
  <si>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</si>
  <si>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</si>
  <si>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</si>
  <si>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</si>
  <si>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</si>
  <si>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</si>
  <si>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</si>
  <si>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</si>
  <si>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</si>
  <si>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</si>
  <si>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</si>
  <si>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</si>
  <si>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</si>
  <si>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</si>
  <si>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</si>
  <si>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</si>
  <si>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</si>
  <si>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</si>
  <si>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</si>
  <si>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</si>
  <si>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</si>
  <si>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</si>
  <si>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</si>
  <si>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</si>
  <si>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</si>
  <si>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</si>
  <si>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</si>
  <si>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</si>
  <si>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</si>
  <si>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</si>
  <si>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</si>
  <si>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</si>
  <si>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</si>
  <si>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</si>
  <si>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</si>
  <si>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</si>
  <si>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</si>
  <si>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</si>
  <si>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</si>
  <si>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</si>
  <si>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</si>
  <si>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</si>
  <si>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</si>
  <si>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</si>
  <si>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</si>
  <si>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</si>
  <si>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</si>
  <si>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</si>
  <si>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</si>
  <si>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</si>
  <si>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</si>
  <si>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</si>
  <si>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</si>
  <si>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</si>
  <si>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</si>
  <si>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</si>
  <si>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</si>
  <si>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</si>
  <si>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</si>
  <si>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</si>
  <si>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</si>
  <si>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</si>
  <si>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</si>
  <si>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</si>
  <si>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</si>
  <si>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</si>
  <si>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</si>
  <si>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</si>
  <si>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</si>
  <si>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</si>
  <si>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</si>
  <si>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</si>
  <si>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</si>
  <si>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</si>
  <si>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</si>
  <si>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</si>
  <si>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</si>
  <si>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</si>
  <si>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</si>
  <si>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</si>
  <si>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</si>
  <si>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</si>
  <si>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</si>
  <si>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</si>
  <si>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</si>
  <si>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</si>
  <si>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</si>
  <si>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</si>
  <si>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</si>
  <si>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</si>
  <si>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</si>
  <si>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</si>
  <si>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</si>
  <si>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</si>
  <si>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</si>
  <si>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</si>
  <si>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</si>
  <si>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</si>
  <si>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</si>
  <si>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</si>
  <si>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</si>
  <si>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</si>
  <si>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</si>
  <si>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</si>
  <si>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</si>
  <si>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</si>
  <si>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</si>
  <si>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</si>
  <si>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</si>
  <si>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</si>
  <si>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</si>
  <si>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</si>
  <si>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</si>
  <si>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</si>
  <si>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</si>
  <si>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</si>
  <si>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</si>
  <si>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</si>
  <si>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</si>
  <si>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</si>
  <si>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</si>
  <si>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</si>
  <si>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</si>
  <si>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</si>
  <si>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</si>
  <si>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</si>
  <si>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</si>
  <si>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</si>
  <si>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</si>
  <si>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</si>
  <si>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</si>
  <si>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</si>
  <si>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</si>
  <si>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</si>
  <si>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</si>
  <si>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</si>
  <si>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</si>
  <si>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</si>
  <si>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</si>
  <si>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</si>
  <si>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</si>
  <si>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</si>
  <si>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</si>
  <si>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</si>
  <si>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</si>
  <si>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</si>
  <si>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</si>
  <si>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</si>
  <si>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</si>
  <si>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</si>
  <si>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</si>
  <si>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</si>
  <si>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</si>
  <si>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</si>
  <si>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</si>
  <si>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</si>
  <si>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</si>
  <si>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</si>
  <si>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</si>
  <si>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</si>
  <si>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</si>
  <si>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</si>
  <si>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</si>
  <si>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</si>
  <si>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</si>
  <si>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</si>
  <si>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</si>
  <si>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</si>
  <si>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</si>
  <si>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</si>
  <si>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</si>
  <si>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</si>
  <si>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</si>
  <si>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</si>
  <si>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</si>
  <si>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</si>
  <si>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</si>
  <si>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</si>
  <si>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</si>
  <si>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</si>
  <si>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</si>
  <si>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</si>
  <si>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</si>
  <si>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</si>
  <si>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</si>
  <si>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</si>
  <si>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</si>
  <si>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</si>
  <si>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</si>
  <si>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</si>
  <si>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</si>
  <si>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</si>
  <si>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</si>
  <si>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</si>
  <si>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</si>
  <si>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</si>
  <si>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</si>
  <si>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</si>
  <si>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</si>
  <si>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</si>
  <si>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</si>
  <si>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</si>
  <si>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</si>
  <si>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</si>
  <si>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</si>
  <si>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</si>
  <si>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</si>
  <si>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</si>
  <si>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</si>
  <si>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</si>
  <si>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</si>
  <si>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</si>
  <si>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</si>
  <si>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</si>
  <si>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</si>
  <si>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</si>
  <si>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</si>
  <si>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</si>
  <si>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</si>
  <si>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</si>
  <si>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</si>
  <si>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</si>
  <si>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</si>
  <si>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</si>
  <si>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</si>
  <si>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</si>
  <si>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</si>
  <si>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</si>
  <si>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</si>
  <si>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</si>
  <si>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</si>
  <si>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</si>
  <si>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</si>
  <si>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</si>
  <si>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</si>
  <si>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</si>
  <si>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</si>
  <si>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</si>
  <si>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</si>
  <si>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</si>
  <si>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</si>
  <si>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</si>
  <si>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</si>
  <si>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</si>
  <si>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</si>
  <si>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</si>
  <si>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</si>
  <si>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</si>
  <si>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</si>
  <si>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</si>
  <si>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</si>
  <si>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</si>
  <si>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</si>
  <si>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</si>
  <si>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</si>
  <si>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</si>
  <si>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</si>
  <si>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</si>
  <si>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</si>
  <si>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</si>
  <si>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</si>
  <si>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</si>
  <si>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</si>
  <si>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</si>
  <si>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</si>
  <si>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</si>
  <si>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</si>
  <si>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</si>
  <si>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</si>
  <si>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</si>
  <si>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</si>
  <si>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</si>
  <si>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</si>
  <si>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</si>
  <si>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</si>
  <si>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</si>
  <si>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</si>
  <si>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</si>
  <si>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</si>
  <si>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</si>
  <si>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</si>
  <si>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</si>
  <si>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</si>
  <si>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</si>
  <si>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</si>
  <si>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</si>
  <si>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</si>
  <si>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</si>
  <si>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</si>
  <si>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</si>
  <si>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</si>
  <si>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</si>
  <si>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</si>
  <si>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</si>
  <si>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</si>
  <si>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</si>
  <si>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</si>
  <si>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</si>
  <si>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</si>
  <si>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</si>
  <si>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</si>
  <si>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</si>
  <si>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</si>
  <si>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</si>
  <si>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</si>
  <si>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</si>
  <si>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</si>
  <si>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</si>
  <si>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</si>
  <si>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</si>
  <si>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</si>
  <si>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</si>
  <si>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</si>
  <si>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</si>
  <si>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</si>
  <si>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</si>
  <si>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</si>
  <si>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</si>
  <si>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</si>
  <si>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</si>
  <si>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</si>
  <si>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</si>
  <si>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</si>
  <si>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</si>
  <si>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</si>
  <si>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</si>
  <si>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</si>
  <si>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</si>
  <si>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</si>
  <si>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</si>
  <si>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</si>
  <si>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</si>
  <si>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</si>
  <si>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</si>
  <si>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</si>
  <si>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</si>
  <si>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</si>
  <si>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</si>
  <si>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</si>
  <si>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</si>
  <si>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</si>
  <si>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</si>
  <si>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</si>
  <si>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</si>
  <si>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</si>
  <si>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</si>
  <si>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</si>
  <si>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</si>
  <si>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</si>
  <si>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</si>
  <si>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</si>
  <si>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</si>
  <si>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</si>
  <si>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</si>
  <si>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</si>
  <si>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</si>
  <si>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</si>
  <si>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</si>
  <si>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</si>
  <si>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</si>
  <si>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</si>
  <si>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</si>
  <si>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</si>
  <si>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</si>
  <si>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</si>
  <si>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</si>
  <si>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</si>
  <si>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</si>
  <si>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</si>
  <si>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</si>
  <si>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</si>
  <si>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</si>
  <si>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</si>
  <si>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</si>
  <si>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</si>
  <si>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</si>
  <si>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</si>
  <si>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</si>
  <si>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</si>
  <si>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</si>
  <si>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</si>
  <si>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</si>
  <si>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</si>
  <si>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</si>
  <si>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</si>
  <si>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</si>
  <si>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</si>
  <si>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</si>
  <si>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</si>
  <si>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</si>
  <si>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</si>
  <si>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</si>
  <si>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</si>
  <si>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</si>
  <si>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</si>
  <si>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</si>
  <si>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</si>
  <si>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</si>
  <si>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</si>
  <si>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</si>
  <si>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</si>
  <si>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</si>
  <si>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</si>
  <si>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</si>
  <si>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</si>
  <si>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</si>
  <si>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</si>
  <si>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</si>
  <si>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</si>
  <si>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</si>
  <si>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</si>
  <si>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</si>
  <si>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</si>
  <si>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</si>
  <si>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</si>
  <si>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</si>
  <si>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</si>
  <si>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</si>
  <si>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</si>
  <si>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</si>
  <si>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</si>
  <si>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</si>
  <si>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</si>
  <si>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</si>
  <si>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</si>
  <si>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</si>
  <si>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</si>
  <si>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</si>
  <si>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</si>
  <si>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</si>
  <si>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</si>
  <si>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</si>
  <si>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</si>
  <si>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</si>
  <si>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</si>
  <si>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</si>
  <si>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</si>
  <si>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</si>
  <si>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</si>
  <si>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</si>
  <si>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</si>
  <si>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</si>
  <si>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</si>
  <si>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</si>
  <si>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</si>
  <si>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</si>
  <si>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</si>
  <si>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</si>
  <si>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</si>
  <si>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</si>
  <si>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</si>
  <si>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</si>
  <si>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</si>
  <si>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</si>
  <si>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</si>
  <si>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</si>
  <si>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</si>
  <si>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</si>
  <si>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</si>
  <si>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</si>
  <si>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</si>
  <si>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</si>
  <si>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</si>
  <si>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</si>
  <si>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</si>
  <si>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</si>
  <si>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</si>
  <si>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</si>
  <si>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</si>
  <si>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</si>
  <si>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</si>
  <si>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</si>
  <si>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</si>
  <si>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</si>
  <si>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</si>
  <si>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</si>
  <si>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</si>
  <si>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</si>
  <si>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</si>
  <si>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</si>
  <si>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</si>
  <si>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</si>
  <si>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</si>
  <si>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</si>
  <si>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</si>
  <si>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</si>
  <si>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</si>
  <si>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</si>
  <si>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</si>
  <si>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</si>
  <si>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</si>
  <si>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</si>
  <si>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</si>
  <si>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</si>
  <si>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</si>
  <si>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</si>
  <si>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</si>
  <si>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</si>
  <si>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</si>
  <si>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</si>
  <si>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</si>
  <si>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</si>
  <si>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</si>
  <si>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</si>
  <si>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</si>
  <si>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</si>
  <si>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</si>
  <si>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</si>
  <si>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</si>
  <si>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</si>
  <si>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</si>
  <si>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</si>
  <si>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</si>
  <si>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</si>
  <si>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</si>
  <si>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</si>
  <si>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</si>
  <si>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</si>
  <si>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</si>
  <si>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</si>
  <si>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</si>
  <si>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</si>
  <si>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</si>
  <si>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</si>
  <si>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</si>
  <si>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</si>
  <si>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</si>
  <si>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</si>
  <si>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</si>
  <si>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</si>
  <si>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</si>
  <si>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</si>
  <si>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</si>
  <si>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</si>
  <si>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</si>
  <si>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</si>
  <si>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</si>
  <si>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</si>
  <si>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</si>
  <si>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</si>
  <si>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</si>
  <si>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</si>
  <si>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</si>
  <si>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</si>
  <si>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</si>
  <si>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</si>
  <si>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</si>
  <si>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</si>
  <si>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</si>
  <si>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</si>
  <si>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</si>
  <si>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</si>
  <si>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</si>
  <si>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</si>
  <si>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</si>
  <si>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</si>
  <si>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</si>
  <si>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</si>
  <si>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</si>
  <si>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</si>
  <si>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</si>
  <si>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</si>
  <si>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</si>
  <si>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</si>
  <si>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</si>
  <si>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</si>
  <si>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</si>
  <si>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</si>
  <si>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</si>
  <si>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</si>
  <si>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</si>
  <si>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</si>
  <si>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</si>
  <si>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</si>
  <si>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</si>
  <si>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</si>
  <si>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</si>
  <si>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</si>
  <si>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</si>
  <si>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</si>
  <si>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</si>
  <si>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</si>
  <si>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</si>
  <si>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</si>
  <si>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</si>
  <si>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</si>
  <si>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</si>
  <si>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</si>
  <si>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</si>
  <si>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</si>
  <si>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</si>
  <si>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</si>
  <si>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</si>
  <si>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</si>
  <si>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</si>
  <si>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</si>
  <si>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</si>
  <si>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</si>
  <si>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</si>
  <si>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</si>
  <si>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</si>
  <si>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</si>
  <si>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</si>
  <si>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</si>
  <si>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</si>
  <si>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</si>
  <si>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</si>
  <si>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</si>
  <si>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</si>
  <si>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</si>
  <si>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</si>
  <si>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</si>
  <si>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</si>
  <si>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</si>
  <si>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</si>
  <si>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</si>
  <si>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</si>
  <si>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</si>
  <si>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</si>
  <si>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</si>
  <si>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</si>
  <si>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</si>
  <si>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</si>
  <si>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</si>
  <si>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</si>
  <si>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</si>
  <si>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</si>
  <si>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</si>
  <si>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</si>
  <si>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</si>
  <si>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</si>
  <si>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</si>
  <si>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</si>
  <si>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</si>
  <si>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</si>
  <si>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</si>
  <si>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</si>
  <si>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</si>
  <si>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</si>
  <si>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</si>
  <si>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</si>
  <si>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</si>
  <si>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</si>
  <si>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</si>
  <si>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</si>
  <si>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</si>
  <si>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</si>
  <si>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</si>
  <si>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</si>
  <si>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</si>
  <si>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</si>
  <si>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</si>
  <si>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</si>
  <si>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</si>
  <si>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</si>
  <si>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</si>
  <si>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</si>
  <si>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</si>
  <si>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</si>
  <si>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</si>
  <si>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</si>
  <si>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</si>
  <si>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</si>
  <si>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</si>
  <si>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</si>
  <si>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</si>
  <si>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</si>
  <si>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</si>
  <si>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</si>
  <si>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</si>
  <si>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</si>
  <si>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</si>
  <si>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</si>
  <si>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</si>
  <si>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</si>
  <si>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</si>
  <si>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</si>
  <si>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</si>
  <si>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</si>
  <si>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</si>
  <si>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</si>
  <si>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</si>
  <si>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</si>
  <si>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</si>
  <si>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</si>
  <si>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</si>
  <si>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</si>
  <si>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</si>
  <si>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</si>
  <si>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</si>
  <si>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</si>
  <si>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</si>
  <si>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</si>
  <si>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</si>
  <si>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</si>
  <si>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</si>
  <si>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</si>
  <si>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</si>
  <si>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</si>
  <si>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</si>
  <si>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</si>
  <si>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</si>
  <si>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</si>
  <si>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</si>
  <si>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</si>
  <si>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</si>
  <si>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</si>
  <si>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</si>
  <si>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</si>
  <si>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</si>
  <si>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</si>
  <si>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</si>
  <si>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</si>
  <si>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</si>
  <si>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</si>
  <si>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</si>
  <si>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</si>
  <si>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</si>
  <si>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</si>
  <si>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</si>
  <si>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</si>
  <si>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</si>
  <si>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</si>
  <si>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</si>
  <si>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</si>
  <si>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</si>
  <si>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</si>
  <si>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</si>
  <si>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</si>
  <si>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</si>
  <si>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</si>
  <si>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</si>
  <si>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</si>
  <si>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</si>
  <si>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</si>
  <si>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</si>
  <si>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</si>
  <si>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</si>
  <si>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</si>
  <si>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</si>
  <si>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</si>
  <si>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</si>
  <si>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</si>
  <si>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</si>
  <si>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</si>
  <si>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</si>
  <si>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</si>
  <si>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</si>
  <si>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</si>
  <si>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</si>
  <si>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</si>
  <si>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</si>
  <si>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</si>
  <si>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</si>
  <si>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</si>
  <si>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</si>
  <si>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</si>
  <si>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</si>
  <si>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</si>
  <si>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</si>
  <si>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</si>
  <si>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</si>
  <si>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</si>
  <si>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</si>
  <si>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</si>
  <si>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</si>
  <si>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</si>
  <si>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</si>
  <si>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</si>
  <si>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</si>
  <si>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</si>
  <si>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</si>
  <si>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</si>
  <si>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</si>
  <si>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</si>
  <si>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</si>
  <si>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</si>
  <si>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</si>
  <si>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</si>
  <si>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</si>
  <si>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</si>
  <si>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</si>
  <si>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</si>
  <si>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</si>
  <si>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</si>
  <si>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</si>
  <si>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</si>
  <si>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</si>
  <si>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</si>
  <si>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</si>
  <si>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</si>
  <si>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</si>
  <si>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</si>
  <si>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</si>
  <si>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</si>
  <si>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</si>
  <si>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</si>
  <si>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</si>
  <si>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</si>
  <si>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</si>
  <si>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</si>
  <si>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</si>
  <si>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</si>
  <si>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</si>
  <si>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</si>
  <si>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</si>
  <si>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</si>
  <si>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</si>
  <si>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</si>
  <si>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</si>
  <si>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</si>
  <si>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</si>
  <si>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</si>
  <si>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</si>
  <si>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</si>
  <si>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</si>
  <si>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</si>
  <si>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</si>
  <si>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</si>
  <si>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</si>
  <si>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</si>
  <si>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</si>
  <si>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</si>
  <si>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</si>
  <si>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</si>
  <si>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</si>
  <si>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</si>
  <si>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</si>
  <si>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</si>
  <si>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</si>
  <si>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</si>
  <si>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</si>
  <si>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</si>
  <si>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</si>
  <si>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</si>
  <si>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</si>
  <si>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</si>
  <si>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</si>
  <si>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</si>
  <si>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</si>
  <si>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</si>
  <si>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</si>
  <si>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</si>
  <si>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</si>
  <si>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</si>
  <si>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</si>
  <si>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</si>
  <si>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</si>
  <si>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</si>
  <si>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</si>
  <si>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</si>
  <si>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</si>
  <si>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</si>
  <si>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</si>
  <si>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</si>
  <si>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</si>
  <si>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</si>
  <si>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</si>
  <si>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</si>
  <si>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</si>
  <si>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</si>
  <si>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</si>
  <si>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</si>
  <si>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</si>
  <si>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</si>
  <si>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</si>
  <si>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</si>
  <si>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</si>
  <si>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</si>
  <si>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</si>
  <si>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</si>
  <si>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</si>
  <si>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</si>
  <si>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</si>
  <si>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</si>
  <si>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</si>
  <si>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</si>
  <si>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</si>
  <si>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</si>
  <si>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</si>
  <si>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</si>
  <si>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</si>
  <si>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</si>
  <si>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</si>
  <si>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</si>
  <si>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</si>
  <si>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</si>
  <si>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</si>
  <si>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</si>
  <si>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</si>
  <si>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</si>
  <si>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</si>
  <si>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</si>
  <si>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</si>
  <si>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</si>
  <si>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</si>
  <si>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</si>
  <si>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</si>
  <si>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</si>
  <si>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</si>
  <si>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</si>
  <si>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</si>
  <si>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</si>
  <si>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</si>
  <si>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</si>
  <si>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</si>
  <si>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</si>
  <si>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</si>
  <si>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</si>
  <si>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</si>
  <si>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</si>
  <si>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</si>
  <si>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</si>
  <si>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</si>
  <si>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</si>
  <si>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</si>
  <si>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</si>
  <si>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</si>
  <si>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</si>
  <si>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</si>
  <si>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</si>
  <si>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</si>
  <si>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</si>
  <si>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</si>
  <si>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</si>
  <si>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</si>
  <si>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</si>
  <si>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</si>
  <si>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</si>
  <si>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</si>
  <si>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</si>
  <si>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</si>
  <si>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</si>
  <si>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</si>
  <si>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</si>
  <si>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</si>
  <si>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</si>
  <si>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</si>
  <si>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</si>
  <si>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</si>
  <si>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</si>
  <si>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</si>
  <si>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</si>
  <si>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</si>
  <si>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</si>
  <si>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</si>
  <si>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</si>
  <si>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</si>
  <si>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</si>
  <si>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</si>
  <si>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</si>
  <si>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</si>
  <si>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</si>
  <si>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</si>
  <si>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</si>
  <si>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</si>
  <si>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</si>
  <si>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</si>
  <si>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</si>
  <si>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</si>
  <si>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</si>
  <si>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</si>
  <si>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</si>
  <si>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</si>
  <si>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</si>
  <si>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</si>
  <si>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</si>
  <si>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</si>
  <si>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</si>
  <si>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</si>
  <si>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</si>
  <si>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</si>
  <si>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</si>
  <si>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</si>
  <si>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</si>
  <si>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</si>
  <si>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</si>
  <si>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</si>
  <si>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</si>
  <si>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</si>
  <si>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</si>
  <si>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</si>
  <si>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</si>
  <si>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</si>
  <si>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</si>
  <si>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</si>
  <si>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</si>
  <si>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</si>
  <si>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</si>
  <si>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</si>
  <si>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</si>
  <si>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</si>
  <si>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</si>
  <si>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</si>
  <si>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</si>
  <si>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</si>
  <si>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</si>
  <si>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</si>
  <si>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</si>
  <si>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</si>
  <si>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</si>
  <si>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</si>
  <si>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</si>
  <si>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</si>
  <si>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</si>
  <si>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</si>
  <si>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</si>
  <si>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</si>
  <si>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</si>
  <si>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</si>
  <si>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</si>
  <si>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</si>
  <si>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</si>
  <si>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</si>
  <si>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</si>
  <si>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</si>
  <si>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</si>
  <si>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</si>
  <si>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</si>
  <si>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</si>
  <si>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</si>
  <si>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</si>
  <si>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</si>
  <si>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</si>
  <si>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</si>
  <si>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</si>
  <si>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</si>
  <si>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</si>
  <si>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</si>
  <si>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</si>
  <si>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</si>
  <si>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</si>
  <si>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</si>
  <si>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</si>
  <si>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</si>
  <si>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</si>
  <si>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</si>
  <si>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</si>
  <si>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</si>
  <si>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</si>
  <si>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</si>
  <si>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</si>
  <si>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</si>
  <si>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</si>
  <si>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</si>
  <si>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</si>
  <si>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</si>
  <si>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</si>
  <si>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</si>
  <si>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</si>
  <si>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</si>
  <si>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</si>
  <si>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</si>
  <si>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</si>
  <si>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</si>
  <si>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</si>
  <si>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</si>
  <si>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</si>
  <si>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</si>
  <si>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</si>
  <si>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</si>
  <si>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</si>
  <si>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</si>
  <si>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</si>
  <si>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</si>
  <si>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</si>
  <si>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</si>
  <si>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</si>
  <si>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</si>
  <si>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</si>
  <si>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</si>
  <si>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</si>
  <si>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</si>
  <si>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</si>
  <si>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</si>
  <si>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</si>
  <si>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</si>
  <si>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</si>
  <si>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</si>
  <si>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</si>
  <si>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</si>
  <si>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</si>
  <si>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</si>
  <si>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</si>
  <si>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</si>
  <si>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</si>
  <si>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</si>
  <si>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</si>
  <si>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</si>
  <si>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</si>
  <si>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</si>
  <si>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</si>
  <si>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</si>
  <si>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</si>
  <si>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</si>
  <si>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</si>
  <si>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</si>
  <si>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</si>
  <si>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</si>
  <si>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</si>
  <si>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</si>
  <si>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</si>
  <si>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</si>
  <si>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</si>
  <si>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</si>
  <si>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</si>
  <si>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</si>
  <si>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</si>
  <si>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</si>
  <si>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</si>
  <si>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</si>
  <si>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</si>
  <si>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</si>
  <si>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</si>
  <si>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</si>
  <si>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</si>
  <si>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</si>
  <si>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</si>
  <si>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</si>
  <si>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</si>
  <si>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</si>
  <si>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</si>
  <si>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</si>
  <si>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</si>
  <si>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</si>
  <si>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</si>
  <si>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</si>
  <si>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</si>
  <si>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</si>
  <si>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</si>
  <si>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</si>
  <si>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</si>
  <si>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</si>
  <si>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</si>
  <si>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</si>
  <si>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</si>
  <si>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</si>
  <si>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</si>
  <si>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</si>
  <si>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</si>
  <si>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</si>
  <si>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</si>
  <si>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</si>
  <si>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</si>
  <si>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</si>
  <si>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</si>
  <si>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</si>
  <si>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</si>
  <si>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</si>
  <si>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</si>
  <si>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</si>
  <si>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</si>
  <si>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</si>
  <si>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</si>
  <si>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</si>
  <si>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</si>
  <si>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</si>
  <si>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</si>
  <si>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</si>
  <si>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</si>
  <si>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</si>
  <si>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</si>
  <si>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</si>
  <si>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</si>
  <si>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</si>
  <si>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</si>
  <si>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</si>
  <si>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</si>
  <si>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</si>
  <si>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</si>
  <si>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</si>
  <si>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</si>
  <si>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</si>
  <si>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</si>
  <si>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</si>
  <si>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</si>
  <si>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</si>
  <si>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</si>
  <si>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</si>
  <si>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</si>
  <si>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</si>
  <si>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</si>
  <si>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</si>
  <si>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</si>
  <si>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</si>
  <si>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</si>
  <si>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</si>
  <si>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</si>
  <si>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</si>
  <si>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</si>
  <si>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</si>
  <si>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</si>
  <si>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</si>
  <si>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</si>
  <si>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</si>
  <si>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</si>
  <si>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</si>
  <si>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</si>
  <si>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</si>
  <si>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</si>
  <si>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</si>
  <si>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</si>
  <si>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</si>
  <si>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</si>
  <si>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</si>
  <si>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</si>
  <si>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</si>
  <si>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</si>
  <si>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</si>
  <si>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</si>
  <si>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</si>
  <si>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</si>
  <si>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</si>
  <si>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</si>
  <si>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</si>
  <si>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</si>
  <si>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</si>
  <si>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</si>
  <si>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</si>
  <si>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</si>
  <si>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</si>
  <si>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</si>
  <si>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</si>
  <si>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</si>
  <si>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</si>
  <si>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</si>
  <si>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</si>
  <si>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</si>
  <si>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</si>
  <si>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</si>
  <si>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</si>
  <si>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</si>
  <si>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</si>
  <si>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</si>
  <si>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</si>
  <si>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</si>
  <si>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</si>
  <si>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</si>
  <si>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</si>
  <si>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</si>
  <si>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</si>
  <si>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</si>
  <si>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</si>
  <si>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</si>
  <si>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</si>
  <si>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</si>
  <si>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</si>
  <si>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</si>
  <si>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</si>
  <si>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</si>
  <si>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</si>
  <si>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</si>
  <si>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</si>
  <si>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</si>
  <si>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</si>
  <si>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</si>
  <si>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</si>
  <si>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</si>
  <si>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</si>
  <si>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</si>
  <si>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</si>
  <si>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</si>
  <si>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</si>
  <si>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</si>
  <si>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</si>
  <si>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</si>
  <si>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</si>
  <si>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</si>
  <si>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</si>
  <si>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</si>
  <si>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</si>
  <si>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</si>
  <si>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</si>
  <si>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</si>
  <si>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</si>
  <si>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</si>
  <si>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</si>
  <si>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</si>
  <si>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</si>
  <si>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</si>
  <si>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</si>
  <si>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</si>
  <si>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</si>
  <si>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</si>
  <si>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</si>
  <si>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</si>
  <si>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</si>
  <si>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</si>
  <si>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</si>
  <si>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</si>
  <si>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</si>
  <si>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</si>
  <si>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</si>
  <si>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</si>
  <si>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</si>
  <si>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</si>
  <si>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</si>
  <si>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</si>
  <si>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</si>
  <si>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</si>
  <si>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</si>
  <si>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</si>
  <si>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</si>
  <si>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</si>
  <si>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</si>
  <si>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</si>
  <si>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</si>
  <si>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</si>
  <si>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</si>
  <si>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</si>
  <si>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</si>
  <si>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</si>
  <si>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</si>
  <si>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</si>
  <si>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</si>
  <si>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</si>
  <si>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</si>
  <si>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</si>
  <si>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</si>
  <si>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</si>
  <si>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</si>
  <si>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</si>
  <si>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</si>
  <si>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</si>
  <si>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</si>
  <si>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</si>
  <si>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</si>
  <si>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</si>
  <si>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</si>
  <si>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</si>
  <si>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</si>
  <si>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</si>
  <si>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</si>
  <si>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</si>
  <si>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</si>
  <si>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</si>
  <si>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</si>
  <si>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</si>
  <si>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</si>
  <si>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</si>
  <si>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</si>
  <si>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</si>
  <si>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</si>
  <si>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</si>
  <si>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</si>
  <si>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</si>
  <si>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</si>
  <si>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</si>
  <si>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</si>
  <si>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</si>
  <si>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</si>
  <si>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</si>
  <si>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</si>
  <si>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</si>
  <si>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</si>
  <si>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</si>
  <si>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</si>
  <si>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</si>
  <si>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</si>
  <si>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</si>
  <si>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</si>
  <si>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</si>
  <si>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</si>
  <si>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</si>
  <si>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</si>
  <si>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</si>
  <si>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</si>
  <si>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</si>
  <si>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</si>
  <si>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</si>
  <si>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</si>
  <si>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</si>
  <si>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</si>
  <si>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</si>
  <si>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</si>
  <si>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</si>
  <si>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</si>
  <si>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</si>
  <si>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</si>
  <si>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</si>
  <si>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</si>
  <si>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</si>
  <si>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</si>
  <si>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</si>
  <si>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</si>
  <si>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</si>
  <si>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</si>
  <si>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</si>
  <si>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</si>
  <si>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</si>
  <si>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</si>
  <si>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</si>
  <si>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</si>
  <si>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</si>
  <si>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</si>
  <si>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</si>
  <si>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</si>
  <si>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</si>
  <si>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</si>
  <si>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</si>
  <si>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</si>
  <si>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</si>
  <si>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</si>
  <si>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</si>
  <si>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</si>
  <si>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</si>
  <si>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</si>
  <si>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</si>
  <si>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</si>
  <si>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</si>
  <si>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</si>
  <si>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</si>
  <si>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</si>
  <si>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</si>
  <si>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</si>
  <si>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</si>
  <si>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</si>
  <si>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</si>
  <si>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</si>
  <si>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</si>
  <si>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</si>
  <si>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</si>
  <si>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</si>
  <si>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</si>
  <si>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</si>
  <si>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</si>
  <si>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</si>
  <si>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</si>
  <si>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</si>
  <si>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</si>
  <si>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</si>
  <si>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</si>
  <si>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</si>
  <si>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</si>
  <si>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</si>
  <si>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</si>
  <si>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</si>
  <si>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</si>
  <si>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</si>
  <si>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</si>
  <si>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</si>
  <si>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</si>
  <si>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</si>
  <si>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</si>
  <si>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</si>
  <si>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</si>
  <si>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</si>
  <si>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</si>
  <si>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</si>
  <si>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</si>
  <si>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</si>
  <si>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</si>
  <si>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</si>
  <si>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</si>
  <si>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</si>
  <si>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</si>
  <si>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</si>
  <si>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</si>
  <si>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</si>
  <si>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</si>
  <si>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</si>
  <si>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</si>
  <si>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</si>
  <si>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</si>
  <si>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</si>
  <si>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</si>
  <si>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</si>
  <si>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</si>
  <si>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</si>
  <si>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</si>
  <si>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</si>
  <si>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</si>
  <si>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</si>
  <si>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</si>
  <si>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</si>
  <si>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</si>
  <si>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</si>
  <si>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</si>
  <si>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</si>
  <si>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</si>
  <si>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</si>
  <si>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</si>
  <si>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</si>
  <si>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</si>
  <si>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</si>
  <si>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</si>
  <si>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</si>
  <si>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</si>
  <si>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</si>
  <si>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</si>
  <si>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</si>
  <si>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</si>
  <si>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</si>
  <si>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</si>
  <si>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</si>
  <si>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</si>
  <si>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</si>
  <si>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</si>
  <si>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</si>
  <si>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</si>
  <si>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</si>
  <si>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</si>
  <si>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</si>
  <si>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</si>
  <si>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</si>
  <si>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</si>
  <si>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</si>
  <si>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</si>
  <si>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</si>
  <si>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</si>
  <si>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</si>
  <si>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</si>
  <si>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</si>
  <si>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</si>
  <si>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</si>
  <si>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</si>
  <si>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</si>
  <si>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</si>
  <si>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</si>
  <si>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</si>
  <si>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</si>
  <si>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</si>
  <si>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</si>
  <si>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</si>
  <si>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</si>
  <si>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</si>
  <si>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</si>
  <si>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</si>
  <si>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</si>
  <si>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</si>
  <si>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</si>
  <si>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</si>
  <si>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</si>
  <si>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</si>
  <si>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</si>
  <si>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</si>
  <si>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</si>
  <si>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</si>
  <si>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</si>
  <si>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</si>
  <si>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</si>
  <si>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</si>
  <si>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</si>
  <si>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</si>
  <si>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</si>
  <si>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</si>
  <si>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</si>
  <si>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</si>
  <si>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</si>
  <si>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</si>
  <si>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</si>
  <si>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</si>
  <si>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</si>
  <si>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</si>
  <si>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</si>
  <si>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</si>
  <si>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</si>
  <si>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</si>
  <si>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</si>
  <si>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</si>
  <si>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</si>
  <si>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</si>
  <si>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</si>
  <si>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</si>
  <si>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</si>
  <si>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</si>
  <si>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</si>
  <si>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</si>
  <si>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</si>
  <si>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</si>
  <si>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</si>
  <si>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</si>
  <si>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</si>
  <si>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</si>
  <si>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</si>
  <si>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</si>
  <si>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</si>
  <si>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</si>
  <si>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</si>
  <si>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</si>
  <si>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</si>
  <si>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</si>
  <si>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</si>
  <si>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</si>
  <si>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</si>
  <si>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</si>
  <si>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</si>
  <si>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</si>
  <si>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</si>
  <si>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</si>
  <si>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</si>
  <si>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</si>
  <si>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</si>
  <si>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</si>
  <si>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</si>
  <si>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</si>
  <si>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</si>
  <si>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</si>
  <si>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</si>
  <si>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</si>
  <si>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</si>
  <si>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</si>
  <si>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</si>
  <si>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</si>
  <si>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</si>
  <si>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</si>
  <si>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</si>
  <si>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</si>
  <si>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</si>
  <si>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</si>
  <si>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</si>
  <si>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</si>
  <si>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</si>
  <si>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</si>
  <si>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</si>
  <si>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</si>
  <si>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</si>
  <si>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</si>
  <si>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</si>
  <si>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</si>
  <si>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</si>
  <si>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</si>
  <si>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</si>
  <si>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</si>
  <si>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</si>
  <si>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</si>
  <si>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</si>
  <si>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</si>
  <si>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</si>
  <si>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</si>
  <si>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</si>
  <si>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</si>
  <si>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</si>
  <si>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</si>
  <si>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</si>
  <si>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</si>
  <si>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</si>
  <si>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</si>
  <si>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</si>
  <si>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</si>
  <si>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</si>
  <si>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</si>
  <si>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</si>
  <si>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</si>
  <si>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</si>
  <si>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</si>
  <si>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</si>
  <si>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</si>
  <si>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</si>
  <si>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</si>
  <si>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</si>
  <si>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</si>
  <si>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</si>
  <si>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</si>
  <si>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</si>
  <si>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</si>
  <si>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</si>
  <si>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</si>
  <si>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</si>
  <si>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</si>
  <si>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</si>
  <si>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</si>
  <si>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</si>
  <si>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</si>
  <si>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</si>
  <si>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</si>
  <si>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</si>
  <si>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</si>
  <si>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</si>
  <si>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</si>
  <si>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</si>
  <si>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</si>
  <si>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</si>
  <si>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</si>
  <si>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</si>
  <si>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</si>
  <si>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</si>
  <si>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</si>
  <si>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</si>
  <si>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</si>
  <si>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</si>
  <si>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</si>
  <si>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</si>
  <si>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</si>
  <si>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</si>
  <si>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</si>
  <si>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</si>
  <si>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</si>
  <si>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</si>
  <si>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</si>
  <si>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</si>
  <si>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</si>
  <si>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</si>
  <si>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</si>
  <si>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</si>
  <si>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</si>
  <si>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</si>
  <si>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</si>
  <si>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</si>
  <si>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</si>
  <si>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</si>
  <si>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</si>
  <si>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</si>
  <si>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</si>
  <si>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</si>
  <si>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</si>
  <si>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</si>
  <si>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</si>
  <si>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</si>
  <si>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</si>
  <si>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</si>
  <si>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</si>
  <si>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</si>
  <si>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</si>
  <si>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</si>
  <si>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</si>
  <si>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</si>
  <si>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</si>
  <si>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</si>
  <si>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</si>
  <si>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</si>
  <si>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</si>
  <si>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</si>
  <si>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</si>
  <si>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</si>
  <si>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</si>
  <si>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</si>
  <si>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</si>
  <si>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</si>
  <si>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</si>
  <si>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</si>
  <si>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</si>
  <si>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</si>
  <si>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</si>
  <si>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</si>
  <si>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</si>
  <si>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</si>
  <si>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</si>
  <si>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</si>
  <si>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</si>
  <si>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</si>
  <si>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</si>
  <si>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</si>
  <si>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</si>
  <si>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</si>
  <si>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</si>
  <si>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</si>
  <si>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</si>
  <si>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</si>
  <si>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</si>
  <si>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</si>
  <si>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</si>
  <si>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</si>
  <si>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</si>
  <si>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</si>
  <si>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</si>
  <si>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</si>
  <si>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</si>
  <si>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</si>
  <si>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</si>
  <si>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</si>
  <si>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</si>
  <si>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</si>
  <si>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</si>
  <si>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</si>
  <si>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</si>
  <si>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</si>
  <si>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</si>
  <si>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</si>
  <si>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</si>
  <si>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</si>
  <si>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</si>
  <si>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</si>
  <si>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</si>
  <si>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</si>
  <si>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</si>
  <si>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</si>
  <si>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</si>
  <si>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</si>
  <si>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</si>
  <si>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</si>
  <si>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</si>
  <si>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</si>
  <si>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</si>
  <si>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</si>
  <si>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</si>
  <si>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</si>
  <si>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</si>
  <si>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</si>
  <si>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</si>
  <si>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</si>
  <si>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</si>
  <si>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</si>
  <si>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</si>
  <si>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</si>
  <si>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</si>
  <si>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</si>
  <si>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</si>
  <si>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</si>
  <si>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</si>
  <si>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</si>
  <si>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</si>
  <si>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</si>
  <si>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</si>
  <si>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</si>
  <si>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</si>
  <si>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</si>
  <si>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</si>
  <si>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</si>
  <si>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</si>
  <si>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</si>
  <si>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</si>
  <si>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</si>
  <si>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</si>
  <si>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</si>
  <si>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</si>
  <si>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</si>
  <si>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</si>
  <si>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</si>
  <si>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</si>
  <si>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</si>
  <si>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</si>
  <si>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</si>
  <si>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</si>
  <si>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</si>
  <si>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</si>
  <si>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</si>
  <si>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</si>
  <si>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</si>
  <si>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</si>
  <si>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</si>
  <si>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</si>
  <si>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</si>
  <si>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</si>
  <si>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</si>
  <si>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</si>
  <si>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</si>
  <si>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</si>
  <si>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</si>
  <si>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</si>
  <si>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</si>
  <si>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</si>
  <si>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</si>
  <si>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</si>
  <si>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</si>
  <si>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</si>
  <si>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</si>
  <si>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</si>
  <si>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</si>
  <si>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</si>
  <si>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</si>
  <si>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</si>
  <si>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</si>
  <si>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</si>
  <si>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</si>
  <si>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</si>
  <si>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</si>
  <si>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</si>
  <si>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</si>
  <si>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</si>
  <si>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</si>
  <si>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</si>
  <si>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</si>
  <si>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</si>
  <si>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</si>
  <si>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</si>
  <si>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</si>
  <si>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</si>
  <si>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</si>
  <si>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</si>
  <si>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</si>
  <si>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</si>
  <si>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</si>
  <si>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</si>
  <si>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</si>
  <si>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</si>
  <si>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</si>
  <si>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</si>
  <si>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</si>
  <si>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</si>
  <si>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</si>
  <si>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</si>
  <si>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</si>
  <si>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</si>
  <si>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</si>
  <si>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</si>
  <si>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</si>
  <si>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</si>
  <si>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</si>
  <si>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</si>
  <si>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</si>
  <si>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</si>
  <si>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</si>
  <si>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</si>
  <si>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</si>
  <si>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</si>
  <si>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</si>
  <si>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</si>
  <si>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</si>
  <si>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</si>
  <si>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</si>
  <si>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</si>
  <si>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</si>
  <si>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</si>
  <si>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</si>
  <si>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</si>
  <si>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</si>
  <si>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</si>
  <si>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</si>
  <si>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</si>
  <si>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</si>
  <si>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</si>
  <si>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</si>
  <si>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</si>
  <si>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</si>
  <si>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</si>
  <si>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</si>
  <si>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</si>
  <si>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</si>
  <si>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</si>
  <si>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</si>
  <si>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</si>
  <si>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</si>
  <si>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</si>
  <si>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</si>
  <si>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</si>
  <si>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</si>
  <si>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</si>
  <si>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</si>
  <si>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</si>
  <si>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</si>
  <si>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</si>
  <si>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</si>
  <si>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</si>
  <si>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</si>
  <si>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</si>
  <si>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</si>
  <si>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</si>
  <si>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</si>
  <si>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</si>
  <si>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</si>
  <si>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</si>
  <si>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</si>
  <si>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</si>
  <si>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</si>
  <si>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</si>
  <si>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</si>
  <si>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</si>
  <si>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</si>
  <si>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</si>
  <si>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</si>
  <si>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</si>
  <si>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</si>
  <si>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</si>
  <si>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</si>
  <si>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</si>
  <si>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</si>
  <si>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</si>
  <si>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</si>
  <si>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</si>
  <si>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</si>
  <si>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</si>
  <si>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</si>
  <si>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</si>
  <si>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</si>
  <si>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</si>
  <si>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</si>
  <si>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</si>
  <si>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</si>
  <si>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</si>
  <si>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</si>
  <si>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</si>
  <si>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</si>
  <si>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</si>
  <si>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</si>
  <si>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</si>
  <si>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</si>
  <si>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</si>
  <si>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</si>
  <si>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</si>
  <si>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</si>
  <si>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</si>
  <si>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</si>
  <si>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</si>
  <si>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</si>
  <si>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</si>
  <si>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</si>
  <si>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</si>
  <si>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</si>
  <si>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</si>
  <si>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</si>
  <si>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</si>
  <si>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</si>
  <si>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</si>
  <si>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</si>
  <si>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</si>
  <si>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</si>
  <si>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</si>
  <si>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</si>
  <si>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</si>
  <si>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</si>
  <si>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</si>
  <si>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</si>
  <si>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</si>
  <si>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</si>
  <si>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</si>
  <si>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</si>
  <si>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</si>
  <si>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</si>
  <si>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</si>
  <si>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</si>
  <si>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</si>
  <si>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</si>
  <si>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</si>
  <si>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</si>
  <si>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</si>
  <si>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</si>
  <si>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</si>
  <si>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</si>
  <si>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</si>
  <si>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</si>
  <si>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</si>
  <si>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</si>
  <si>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</si>
  <si>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</si>
  <si>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</si>
  <si>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</si>
  <si>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</si>
  <si>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</si>
  <si>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</si>
  <si>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</si>
  <si>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</si>
  <si>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</si>
  <si>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</si>
  <si>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</si>
  <si>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</si>
  <si>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</si>
  <si>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</si>
  <si>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</si>
  <si>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</si>
  <si>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</si>
  <si>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</si>
  <si>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</si>
  <si>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</si>
  <si>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</si>
  <si>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</si>
  <si>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</si>
  <si>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</si>
  <si>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</si>
  <si>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</si>
  <si>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</si>
  <si>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</si>
  <si>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</si>
  <si>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</si>
  <si>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</si>
  <si>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</si>
  <si>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</si>
  <si>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</si>
  <si>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</si>
  <si>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</si>
  <si>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</si>
  <si>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</si>
  <si>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</si>
  <si>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</si>
  <si>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</si>
  <si>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</si>
  <si>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</si>
  <si>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</si>
  <si>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</si>
  <si>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</si>
  <si>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</si>
  <si>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</si>
  <si>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</si>
  <si>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</si>
  <si>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</si>
  <si>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</si>
  <si>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</si>
  <si>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</si>
  <si>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</si>
  <si>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</si>
  <si>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</si>
  <si>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</si>
  <si>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</si>
  <si>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</si>
  <si>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</si>
  <si>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</si>
  <si>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</si>
  <si>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</si>
  <si>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</si>
  <si>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</si>
  <si>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</si>
  <si>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</si>
  <si>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</si>
  <si>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</si>
  <si>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</si>
  <si>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</si>
  <si>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</si>
  <si>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</si>
  <si>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</si>
  <si>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</si>
  <si>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</si>
  <si>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</si>
  <si>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</si>
  <si>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</si>
  <si>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</si>
  <si>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</si>
  <si>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</si>
  <si>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</si>
  <si>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</si>
  <si>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</si>
  <si>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</si>
  <si>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</si>
  <si>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</si>
  <si>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</si>
  <si>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</si>
  <si>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</si>
  <si>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</si>
  <si>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</si>
  <si>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</si>
  <si>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</si>
  <si>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</si>
  <si>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</si>
  <si>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</si>
  <si>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</si>
  <si>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</si>
  <si>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</si>
  <si>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</si>
  <si>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</si>
  <si>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</si>
  <si>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</si>
  <si>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</si>
  <si>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</si>
  <si>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</si>
  <si>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</si>
  <si>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</si>
  <si>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</si>
  <si>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</si>
  <si>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</si>
  <si>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</si>
  <si>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</si>
  <si>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</si>
  <si>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</si>
  <si>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</si>
  <si>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</si>
  <si>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</si>
  <si>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</si>
  <si>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</si>
  <si>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</si>
  <si>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</si>
  <si>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</si>
  <si>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</si>
  <si>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</si>
  <si>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</si>
  <si>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</si>
  <si>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</si>
  <si>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</si>
  <si>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</si>
  <si>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</si>
  <si>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</si>
  <si>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</si>
  <si>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</si>
  <si>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</si>
  <si>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</si>
  <si>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</si>
  <si>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</si>
  <si>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</si>
  <si>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</si>
  <si>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</si>
  <si>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</si>
  <si>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</si>
  <si>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</si>
  <si>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</si>
  <si>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</si>
  <si>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</si>
  <si>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</si>
  <si>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</si>
  <si>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</si>
  <si>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</si>
  <si>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</si>
  <si>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</si>
  <si>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</si>
  <si>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</si>
  <si>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</si>
  <si>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</si>
  <si>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</si>
  <si>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</si>
  <si>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</si>
  <si>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</si>
  <si>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</si>
  <si>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</si>
  <si>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</si>
  <si>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</si>
  <si>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</si>
  <si>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</si>
  <si>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</si>
  <si>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</si>
  <si>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</si>
  <si>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</si>
  <si>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</si>
  <si>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</si>
  <si>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</si>
  <si>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</si>
  <si>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</si>
  <si>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</si>
  <si>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</si>
  <si>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</si>
  <si>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</si>
  <si>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</si>
  <si>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</si>
  <si>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</si>
  <si>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</si>
  <si>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</si>
  <si>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</si>
  <si>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</si>
  <si>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</si>
  <si>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</si>
  <si>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</si>
  <si>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</si>
  <si>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</si>
  <si>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</si>
  <si>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</si>
  <si>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</si>
  <si>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</si>
  <si>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</si>
  <si>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</si>
  <si>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</si>
  <si>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</si>
  <si>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</si>
  <si>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</si>
  <si>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</si>
  <si>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</si>
  <si>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</si>
  <si>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</si>
  <si>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</si>
  <si>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</si>
  <si>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</si>
  <si>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</si>
  <si>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</si>
  <si>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</si>
  <si>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</si>
  <si>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</si>
  <si>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</si>
  <si>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</si>
  <si>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</si>
  <si>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</si>
  <si>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</si>
  <si>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</si>
  <si>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</si>
  <si>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</si>
  <si>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</si>
  <si>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</si>
  <si>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</si>
  <si>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</si>
  <si>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</si>
  <si>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</si>
  <si>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</si>
  <si>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</si>
  <si>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</si>
  <si>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</si>
  <si>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</si>
  <si>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</si>
  <si>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</si>
  <si>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</si>
  <si>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</si>
  <si>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</si>
  <si>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</si>
  <si>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</si>
  <si>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</si>
  <si>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</si>
  <si>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</si>
  <si>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</si>
  <si>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</si>
  <si>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</si>
  <si>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</si>
  <si>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</si>
  <si>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</si>
  <si>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</si>
  <si>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</si>
  <si>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</si>
  <si>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</si>
  <si>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</si>
  <si>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</si>
  <si>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</si>
  <si>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</si>
  <si>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</si>
  <si>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</si>
  <si>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</si>
  <si>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</si>
  <si>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</si>
  <si>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</si>
  <si>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</si>
  <si>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</si>
  <si>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</si>
  <si>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</si>
  <si>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</si>
  <si>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</si>
  <si>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</si>
  <si>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</si>
  <si>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</si>
  <si>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</si>
  <si>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</si>
  <si>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</si>
  <si>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</si>
  <si>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</si>
  <si>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</si>
  <si>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</si>
  <si>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</si>
  <si>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</si>
  <si>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</si>
  <si>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</si>
  <si>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</si>
  <si>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</si>
  <si>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</si>
  <si>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</si>
  <si>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</si>
  <si>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</si>
  <si>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</si>
  <si>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</si>
  <si>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</si>
  <si>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</si>
  <si>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</si>
  <si>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</si>
  <si>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</si>
  <si>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</si>
  <si>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</si>
  <si>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</si>
  <si>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</si>
  <si>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</si>
  <si>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</si>
  <si>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</si>
  <si>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</si>
  <si>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</si>
  <si>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</si>
  <si>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</si>
  <si>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</si>
  <si>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</si>
  <si>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</si>
  <si>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</si>
  <si>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</si>
  <si>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</si>
  <si>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</si>
  <si>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</si>
  <si>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</si>
  <si>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</si>
  <si>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</si>
  <si>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</si>
  <si>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</si>
  <si>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</si>
  <si>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</si>
  <si>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</si>
  <si>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</si>
  <si>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</si>
  <si>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</si>
  <si>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</si>
  <si>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</si>
  <si>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</si>
  <si>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</si>
  <si>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</si>
  <si>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</si>
  <si>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</si>
  <si>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</si>
  <si>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</si>
  <si>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</si>
  <si>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</si>
  <si>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</si>
  <si>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</si>
  <si>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</si>
  <si>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</si>
  <si>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</si>
  <si>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</si>
  <si>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</si>
  <si>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</si>
  <si>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</si>
  <si>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</si>
  <si>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</si>
  <si>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</si>
  <si>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</si>
  <si>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</si>
  <si>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</si>
  <si>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</si>
  <si>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</si>
  <si>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</si>
  <si>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</si>
  <si>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</si>
  <si>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</si>
  <si>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</si>
  <si>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</si>
  <si>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</si>
  <si>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</si>
  <si>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</si>
  <si>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</si>
  <si>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</si>
  <si>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</si>
  <si>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</si>
  <si>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</si>
  <si>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</si>
  <si>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</si>
  <si>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</si>
  <si>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</si>
  <si>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</si>
  <si>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</si>
  <si>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</si>
  <si>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</si>
  <si>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</si>
  <si>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</si>
  <si>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</si>
  <si>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</si>
  <si>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</si>
  <si>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</si>
  <si>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</si>
  <si>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</si>
  <si>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</si>
  <si>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</si>
  <si>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</si>
  <si>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</si>
  <si>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</si>
  <si>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</si>
  <si>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</si>
  <si>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</si>
  <si>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</si>
  <si>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</si>
  <si>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</si>
  <si>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</si>
  <si>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</si>
  <si>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</si>
  <si>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</si>
  <si>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</si>
  <si>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</si>
  <si>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</si>
  <si>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</si>
  <si>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</si>
  <si>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</si>
  <si>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</si>
  <si>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</si>
  <si>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</si>
  <si>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</si>
  <si>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</si>
  <si>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</si>
  <si>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</si>
  <si>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</si>
  <si>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</si>
  <si>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</si>
  <si>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</si>
  <si>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</si>
  <si>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</si>
  <si>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</si>
  <si>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</si>
  <si>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</si>
  <si>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</si>
  <si>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</si>
  <si>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</si>
  <si>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</si>
  <si>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</si>
  <si>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</si>
  <si>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</si>
  <si>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</si>
  <si>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</si>
  <si>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</si>
  <si>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</si>
  <si>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</si>
  <si>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</si>
  <si>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</si>
  <si>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</si>
  <si>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</si>
  <si>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</si>
  <si>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</si>
  <si>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</si>
  <si>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</si>
  <si>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</si>
  <si>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</si>
  <si>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</si>
  <si>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</si>
  <si>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</si>
  <si>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</si>
  <si>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</si>
  <si>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</si>
  <si>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</si>
  <si>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</si>
  <si>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</si>
  <si>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</si>
  <si>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</si>
  <si>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</si>
  <si>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</si>
  <si>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</si>
  <si>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</si>
  <si>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</si>
  <si>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</si>
  <si>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</si>
  <si>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</si>
  <si>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</si>
  <si>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</si>
  <si>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</si>
  <si>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</si>
  <si>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</si>
  <si>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</si>
  <si>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</si>
  <si>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</si>
  <si>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</si>
  <si>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</si>
  <si>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</si>
  <si>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</si>
  <si>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</si>
  <si>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</si>
  <si>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</si>
  <si>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</si>
  <si>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</si>
  <si>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</si>
  <si>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</si>
  <si>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</si>
  <si>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</si>
  <si>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</si>
  <si>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</si>
  <si>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</si>
  <si>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</si>
  <si>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</si>
  <si>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</si>
  <si>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</si>
  <si>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</si>
  <si>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</si>
  <si>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</si>
  <si>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</si>
  <si>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</si>
  <si>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</si>
  <si>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</si>
  <si>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</si>
  <si>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</si>
  <si>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</si>
  <si>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</si>
  <si>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</si>
  <si>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</si>
  <si>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</si>
  <si>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</si>
  <si>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</si>
  <si>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</si>
  <si>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</si>
  <si>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</si>
  <si>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</si>
  <si>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</si>
  <si>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</si>
  <si>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</si>
  <si>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</si>
  <si>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</si>
  <si>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</si>
  <si>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</si>
  <si>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</si>
  <si>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</si>
  <si>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</si>
  <si>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</si>
  <si>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</si>
  <si>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</si>
  <si>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</si>
  <si>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</si>
  <si>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</si>
  <si>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</si>
  <si>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</si>
  <si>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</si>
  <si>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</si>
  <si>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</si>
  <si>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</si>
  <si>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</si>
  <si>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</si>
  <si>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</si>
  <si>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</si>
  <si>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</si>
  <si>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</si>
  <si>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</si>
  <si>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</si>
  <si>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</si>
  <si>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</si>
  <si>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</si>
  <si>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</si>
  <si>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</si>
  <si>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</si>
  <si>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</si>
  <si>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</si>
  <si>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</si>
  <si>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</si>
  <si>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</si>
  <si>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</si>
  <si>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</si>
  <si>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</si>
  <si>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</si>
  <si>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</si>
  <si>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</si>
  <si>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</si>
  <si>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</si>
  <si>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</si>
  <si>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</si>
  <si>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</si>
  <si>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</si>
  <si>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</si>
  <si>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</si>
  <si>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</si>
  <si>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</si>
  <si>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</si>
  <si>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</si>
  <si>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</si>
  <si>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</si>
  <si>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</si>
  <si>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</si>
  <si>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</si>
  <si>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</si>
  <si>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</si>
  <si>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</si>
  <si>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</si>
  <si>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</si>
  <si>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</si>
  <si>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</si>
  <si>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</si>
  <si>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</si>
  <si>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</si>
  <si>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</si>
  <si>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</si>
  <si>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</si>
  <si>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</si>
  <si>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</si>
  <si>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</si>
  <si>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</si>
  <si>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</si>
  <si>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</si>
  <si>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</si>
  <si>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</si>
  <si>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</si>
  <si>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</si>
  <si>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</si>
  <si>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</si>
  <si>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</si>
  <si>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</si>
  <si>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</si>
  <si>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</si>
  <si>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</si>
  <si>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</si>
  <si>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</si>
  <si>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</si>
  <si>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</si>
  <si>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</si>
  <si>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</si>
  <si>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</si>
  <si>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</si>
  <si>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</si>
  <si>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</si>
  <si>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</si>
  <si>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</si>
  <si>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</si>
  <si>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</si>
  <si>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</si>
  <si>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</si>
  <si>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</si>
  <si>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</si>
  <si>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</si>
  <si>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</si>
  <si>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</si>
  <si>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</si>
  <si>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</si>
  <si>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</si>
  <si>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</si>
  <si>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</si>
  <si>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</si>
  <si>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</si>
  <si>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</si>
  <si>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</si>
  <si>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</si>
  <si>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</si>
  <si>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</si>
  <si>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</si>
  <si>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</si>
  <si>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</si>
  <si>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</si>
  <si>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</si>
  <si>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</si>
  <si>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</si>
  <si>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</si>
  <si>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</si>
  <si>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</si>
  <si>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</si>
  <si>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</si>
  <si>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</si>
  <si>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</si>
  <si>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</si>
  <si>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</si>
  <si>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</si>
  <si>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</si>
  <si>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</si>
  <si>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</si>
  <si>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</si>
  <si>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</si>
  <si>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</si>
  <si>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</si>
  <si>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</si>
  <si>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</si>
  <si>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</si>
  <si>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</si>
  <si>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</si>
  <si>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</si>
  <si>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</si>
  <si>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</si>
  <si>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</si>
  <si>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</si>
  <si>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</si>
  <si>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</si>
  <si>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</si>
  <si>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</si>
  <si>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</si>
  <si>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</si>
  <si>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</si>
  <si>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</si>
  <si>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</si>
  <si>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</si>
  <si>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</si>
  <si>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</si>
  <si>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</si>
  <si>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</si>
  <si>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</si>
  <si>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</si>
  <si>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</si>
  <si>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</si>
  <si>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</si>
  <si>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</si>
  <si>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</si>
  <si>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</si>
  <si>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</si>
  <si>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</si>
  <si>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</si>
  <si>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</si>
  <si>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</si>
  <si>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</si>
  <si>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</si>
  <si>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</si>
  <si>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</si>
  <si>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</si>
  <si>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</si>
  <si>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</si>
  <si>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</si>
  <si>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</si>
  <si>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</si>
  <si>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</si>
  <si>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</si>
  <si>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</si>
  <si>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</si>
  <si>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</si>
  <si>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</si>
  <si>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</si>
  <si>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</si>
  <si>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</si>
  <si>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</si>
  <si>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</si>
  <si>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</si>
  <si>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</si>
  <si>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</si>
  <si>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</si>
  <si>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</si>
  <si>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</si>
  <si>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</si>
  <si>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</si>
  <si>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</si>
  <si>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</si>
  <si>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</si>
  <si>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</si>
  <si>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</si>
  <si>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</si>
  <si>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</si>
  <si>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</si>
  <si>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</si>
  <si>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</si>
  <si>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</si>
  <si>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</si>
  <si>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</si>
  <si>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</si>
  <si>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</si>
  <si>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</si>
  <si>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</si>
  <si>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</si>
  <si>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</si>
  <si>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</si>
  <si>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</si>
  <si>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</si>
  <si>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</si>
  <si>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</si>
  <si>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</si>
  <si>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</si>
  <si>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</si>
  <si>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</si>
  <si>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</si>
  <si>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</si>
  <si>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</si>
  <si>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</si>
  <si>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</si>
  <si>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</si>
  <si>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</si>
  <si>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</si>
  <si>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</si>
  <si>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</si>
  <si>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</si>
  <si>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</si>
  <si>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</si>
  <si>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</si>
  <si>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</si>
  <si>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</si>
  <si>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</si>
  <si>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</si>
  <si>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</si>
  <si>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</si>
  <si>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</si>
  <si>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</si>
  <si>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</si>
  <si>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</si>
  <si>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</si>
  <si>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</si>
  <si>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</si>
  <si>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</si>
  <si>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</si>
  <si>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</si>
  <si>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</si>
  <si>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</si>
  <si>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</si>
  <si>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</si>
  <si>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</si>
  <si>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</si>
  <si>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</si>
  <si>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</si>
  <si>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</si>
  <si>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</si>
  <si>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</si>
  <si>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</si>
  <si>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</si>
  <si>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</si>
  <si>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</si>
  <si>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</si>
  <si>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</si>
  <si>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</si>
  <si>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</si>
  <si>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</si>
  <si>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</si>
  <si>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</si>
  <si>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</si>
  <si>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</si>
  <si>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</si>
  <si>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</si>
  <si>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</si>
  <si>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</si>
  <si>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</si>
  <si>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</si>
  <si>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</si>
  <si>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</si>
  <si>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</si>
  <si>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</si>
  <si>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</si>
  <si>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</si>
  <si>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</si>
  <si>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</si>
  <si>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</si>
  <si>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</si>
  <si>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</si>
  <si>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</si>
  <si>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</si>
  <si>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</si>
  <si>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</si>
  <si>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</si>
  <si>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</si>
  <si>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</si>
  <si>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</si>
  <si>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</si>
  <si>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</si>
  <si>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</si>
  <si>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</si>
  <si>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</si>
  <si>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</si>
  <si>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</si>
  <si>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</si>
  <si>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</si>
  <si>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</si>
  <si>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</si>
  <si>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</si>
  <si>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</si>
  <si>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</si>
  <si>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</si>
  <si>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</si>
  <si>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</si>
  <si>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</si>
  <si>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</si>
  <si>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</si>
  <si>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</si>
  <si>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</si>
  <si>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</si>
  <si>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</si>
  <si>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</si>
  <si>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</si>
  <si>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</si>
  <si>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</si>
  <si>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</si>
  <si>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</si>
  <si>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</si>
  <si>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</si>
  <si>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</si>
  <si>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</si>
  <si>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</si>
  <si>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</si>
  <si>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</si>
  <si>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</si>
  <si>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</si>
  <si>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</si>
  <si>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</si>
  <si>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</si>
  <si>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</si>
  <si>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</si>
  <si>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</si>
  <si>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</si>
  <si>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</si>
  <si>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</si>
  <si>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</si>
  <si>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</si>
  <si>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</si>
  <si>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</si>
  <si>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</si>
  <si>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</si>
  <si>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</si>
  <si>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</si>
  <si>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</si>
  <si>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</si>
  <si>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</si>
  <si>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</si>
  <si>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</si>
  <si>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</si>
  <si>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</si>
  <si>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</si>
  <si>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</si>
  <si>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</si>
  <si>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</si>
  <si>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</si>
  <si>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</si>
  <si>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</si>
  <si>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</si>
  <si>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</si>
  <si>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</si>
  <si>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</si>
  <si>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</si>
  <si>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</si>
  <si>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</si>
  <si>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</si>
  <si>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</si>
  <si>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</si>
  <si>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</si>
  <si>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</si>
  <si>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</si>
  <si>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</si>
  <si>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</si>
  <si>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</si>
  <si>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</si>
  <si>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</si>
  <si>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</si>
  <si>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</si>
  <si>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</si>
  <si>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</si>
  <si>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</si>
  <si>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</si>
  <si>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</si>
  <si>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</si>
  <si>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</si>
  <si>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</si>
  <si>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</si>
  <si>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</si>
  <si>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</si>
  <si>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</si>
  <si>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</si>
  <si>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</si>
  <si>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</si>
  <si>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</si>
  <si>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</si>
  <si>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</si>
  <si>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</si>
  <si>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</si>
  <si>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</si>
  <si>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</si>
  <si>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</si>
  <si>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</si>
  <si>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</si>
  <si>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</si>
  <si>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</si>
  <si>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</si>
  <si>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</si>
  <si>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</si>
  <si>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</si>
  <si>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</si>
  <si>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</si>
  <si>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</si>
  <si>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</si>
  <si>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</si>
  <si>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</si>
  <si>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</si>
  <si>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</si>
  <si>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</si>
  <si>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</si>
  <si>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</si>
  <si>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</si>
  <si>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</si>
  <si>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</si>
  <si>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</si>
  <si>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</si>
  <si>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</si>
  <si>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</si>
  <si>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</si>
  <si>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</si>
  <si>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</si>
  <si>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</si>
  <si>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</si>
  <si>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</si>
  <si>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</si>
  <si>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</si>
  <si>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</si>
  <si>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</si>
  <si>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</si>
  <si>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</si>
  <si>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</si>
  <si>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</si>
  <si>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</si>
  <si>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</si>
  <si>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</si>
  <si>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</si>
  <si>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</si>
  <si>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</si>
  <si>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</si>
  <si>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</si>
  <si>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</si>
  <si>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</si>
  <si>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</si>
  <si>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</si>
  <si>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</si>
  <si>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</si>
  <si>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</si>
  <si>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</si>
  <si>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</si>
  <si>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</si>
  <si>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</si>
  <si>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</si>
  <si>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</si>
  <si>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</si>
  <si>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</si>
  <si>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</si>
  <si>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</si>
  <si>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</si>
  <si>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</si>
  <si>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</si>
  <si>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</si>
  <si>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</si>
  <si>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</si>
  <si>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</si>
  <si>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</si>
  <si>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</si>
  <si>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</si>
  <si>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</si>
  <si>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</si>
  <si>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</si>
  <si>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</si>
  <si>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</si>
  <si>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</si>
  <si>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</si>
  <si>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</si>
  <si>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</si>
  <si>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</si>
  <si>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</si>
  <si>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</si>
  <si>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</si>
  <si>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</si>
  <si>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</si>
  <si>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</si>
  <si>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</si>
  <si>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</si>
  <si>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</si>
  <si>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</si>
  <si>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</si>
  <si>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</si>
  <si>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</si>
  <si>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</si>
  <si>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</si>
  <si>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</si>
  <si>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</si>
  <si>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</si>
  <si>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</si>
  <si>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</si>
  <si>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</si>
  <si>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</si>
  <si>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</si>
  <si>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</si>
  <si>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</si>
  <si>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</si>
  <si>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</si>
  <si>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</si>
  <si>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</si>
  <si>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</si>
  <si>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</si>
  <si>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</si>
  <si>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</si>
  <si>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</si>
  <si>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</si>
  <si>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</si>
  <si>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</si>
  <si>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</si>
  <si>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</si>
  <si>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</si>
  <si>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</si>
  <si>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</si>
  <si>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</si>
  <si>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</si>
  <si>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</si>
  <si>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</si>
  <si>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</si>
  <si>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</si>
  <si>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</si>
  <si>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</si>
  <si>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</si>
  <si>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</si>
  <si>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</si>
  <si>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</si>
  <si>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</si>
  <si>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</si>
  <si>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</si>
  <si>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</si>
  <si>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</si>
  <si>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</si>
  <si>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</si>
  <si>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</si>
  <si>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</si>
  <si>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</si>
  <si>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</si>
  <si>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</si>
  <si>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</si>
  <si>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</si>
  <si>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</si>
  <si>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</si>
  <si>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</si>
  <si>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</si>
  <si>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</si>
  <si>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</si>
  <si>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</si>
  <si>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</si>
  <si>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</si>
  <si>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</si>
  <si>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</si>
  <si>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</si>
  <si>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</si>
  <si>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</si>
  <si>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</si>
  <si>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</si>
  <si>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</si>
  <si>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</si>
  <si>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</si>
  <si>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</si>
  <si>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</si>
  <si>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</si>
  <si>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</si>
  <si>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</si>
  <si>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</si>
  <si>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</si>
  <si>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</si>
  <si>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</si>
  <si>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</si>
  <si>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</si>
  <si>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</si>
  <si>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</si>
  <si>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</si>
  <si>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</si>
  <si>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</si>
  <si>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</si>
  <si>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</si>
  <si>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</si>
  <si>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</si>
  <si>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</si>
  <si>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</si>
  <si>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</si>
  <si>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</si>
  <si>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</si>
  <si>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</si>
  <si>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</si>
  <si>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</si>
  <si>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</si>
  <si>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</si>
  <si>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</si>
  <si>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</si>
  <si>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</si>
  <si>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</si>
  <si>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</si>
  <si>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</si>
  <si>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</si>
  <si>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</si>
  <si>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</si>
  <si>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</si>
  <si>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</si>
  <si>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</si>
  <si>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</si>
  <si>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</si>
  <si>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</si>
  <si>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</si>
  <si>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</si>
  <si>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</si>
  <si>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</si>
  <si>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</si>
  <si>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</si>
  <si>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</si>
  <si>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</si>
  <si>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</si>
  <si>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</si>
  <si>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</si>
  <si>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</si>
  <si>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</si>
  <si>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</si>
  <si>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</si>
  <si>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</si>
  <si>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</si>
  <si>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</si>
  <si>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</si>
  <si>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</si>
  <si>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</si>
  <si>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</si>
  <si>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</si>
  <si>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</si>
  <si>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</si>
  <si>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</si>
  <si>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</si>
  <si>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</si>
  <si>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</si>
  <si>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</si>
  <si>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</si>
  <si>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</si>
  <si>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</si>
  <si>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</si>
  <si>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</si>
  <si>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</si>
  <si>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</si>
  <si>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</si>
  <si>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</si>
  <si>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</si>
  <si>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</si>
  <si>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</si>
  <si>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</si>
  <si>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</si>
  <si>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</si>
  <si>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</si>
  <si>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</si>
  <si>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</si>
  <si>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</si>
  <si>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</si>
  <si>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</si>
  <si>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</si>
  <si>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</si>
  <si>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</si>
  <si>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</si>
  <si>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</si>
  <si>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</si>
  <si>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</si>
  <si>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</si>
  <si>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</si>
  <si>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</si>
  <si>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</si>
  <si>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</si>
  <si>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</si>
  <si>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</si>
  <si>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</si>
  <si>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</si>
  <si>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</si>
  <si>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</si>
  <si>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</si>
  <si>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</si>
  <si>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</si>
  <si>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</si>
  <si>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</si>
  <si>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</si>
  <si>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</si>
  <si>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</si>
  <si>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</si>
  <si>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</si>
  <si>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</si>
  <si>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</si>
  <si>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</si>
  <si>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</si>
  <si>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</si>
  <si>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</si>
  <si>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</si>
  <si>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</si>
  <si>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</si>
  <si>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</si>
  <si>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</si>
  <si>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</si>
  <si>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</si>
  <si>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</si>
  <si>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</si>
  <si>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</si>
  <si>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</si>
  <si>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</si>
  <si>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</si>
  <si>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</si>
  <si>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</si>
  <si>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</si>
  <si>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</si>
  <si>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</si>
  <si>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</si>
  <si>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</si>
  <si>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</si>
  <si>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</si>
  <si>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</si>
  <si>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</si>
  <si>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</si>
  <si>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</si>
  <si>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</si>
  <si>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</si>
  <si>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</si>
  <si>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</si>
  <si>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</si>
  <si>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</si>
  <si>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</si>
  <si>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</si>
  <si>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</si>
  <si>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</si>
  <si>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</si>
  <si>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</si>
  <si>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</si>
  <si>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</si>
  <si>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</si>
  <si>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</si>
  <si>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</si>
  <si>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</si>
  <si>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</si>
  <si>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</si>
  <si>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</si>
  <si>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</si>
  <si>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</si>
  <si>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</si>
  <si>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</si>
  <si>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</si>
  <si>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</si>
  <si>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</si>
  <si>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</si>
  <si>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</si>
  <si>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</si>
  <si>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</si>
  <si>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</si>
  <si>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</si>
  <si>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</si>
  <si>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</si>
  <si>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</si>
  <si>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</si>
  <si>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</si>
  <si>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</si>
  <si>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</si>
  <si>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</si>
  <si>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</si>
  <si>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</si>
  <si>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</si>
  <si>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</si>
  <si>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</si>
  <si>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</si>
  <si>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</si>
  <si>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</si>
  <si>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</si>
  <si>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</si>
  <si>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</si>
  <si>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</si>
  <si>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</si>
  <si>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</si>
  <si>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</si>
  <si>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</si>
  <si>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</si>
  <si>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</si>
  <si>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</si>
  <si>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</si>
  <si>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</si>
  <si>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</si>
  <si>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</si>
  <si>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</si>
  <si>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</si>
  <si>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</si>
  <si>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</si>
  <si>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</si>
  <si>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</si>
  <si>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</si>
  <si>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</si>
  <si>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</si>
  <si>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</si>
  <si>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</si>
  <si>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</si>
  <si>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</si>
  <si>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</si>
  <si>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</si>
  <si>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</si>
  <si>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</si>
  <si>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</si>
  <si>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</si>
  <si>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</si>
  <si>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</si>
  <si>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</si>
  <si>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</si>
  <si>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</si>
  <si>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</si>
  <si>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</si>
  <si>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</si>
  <si>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</si>
  <si>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</si>
  <si>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</si>
  <si>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</si>
  <si>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</si>
  <si>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</si>
  <si>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</si>
  <si>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</si>
  <si>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</si>
  <si>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</si>
  <si>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</si>
  <si>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</si>
  <si>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</si>
  <si>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</si>
  <si>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</si>
  <si>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</si>
  <si>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</si>
  <si>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</si>
  <si>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</si>
  <si>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</si>
  <si>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</si>
  <si>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</si>
  <si>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</si>
  <si>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</si>
  <si>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</si>
  <si>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</si>
  <si>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</si>
  <si>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</si>
  <si>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</si>
  <si>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</si>
  <si>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</si>
  <si>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</si>
  <si>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</si>
  <si>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</si>
  <si>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</si>
  <si>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</si>
  <si>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</si>
  <si>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</si>
  <si>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</si>
  <si>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</si>
  <si>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</si>
  <si>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</si>
  <si>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</si>
  <si>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</si>
  <si>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</si>
  <si>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</si>
  <si>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</si>
  <si>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</si>
  <si>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</si>
  <si>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</si>
  <si>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</si>
  <si>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</si>
  <si>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</si>
  <si>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</si>
  <si>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</si>
  <si>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</si>
  <si>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</si>
  <si>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</si>
  <si>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</si>
  <si>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</si>
  <si>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</si>
  <si>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</si>
  <si>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</si>
  <si>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</si>
  <si>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</si>
  <si>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</si>
  <si>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</si>
  <si>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</si>
  <si>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</si>
  <si>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</si>
  <si>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</si>
  <si>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</si>
  <si>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</si>
  <si>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</si>
  <si>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</si>
  <si>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</si>
  <si>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</si>
  <si>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</si>
  <si>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</si>
  <si>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</si>
  <si>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</si>
  <si>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</si>
  <si>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</si>
  <si>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</si>
  <si>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</si>
  <si>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</si>
  <si>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</si>
  <si>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</si>
  <si>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</si>
  <si>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</si>
  <si>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</si>
  <si>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</si>
  <si>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</si>
  <si>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</si>
  <si>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</si>
  <si>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</si>
  <si>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</si>
  <si>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</si>
  <si>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</si>
  <si>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</si>
  <si>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</si>
  <si>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</si>
  <si>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</si>
  <si>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</si>
  <si>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</si>
  <si>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</si>
  <si>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</si>
  <si>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</si>
  <si>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</si>
  <si>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</si>
  <si>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</si>
  <si>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</si>
  <si>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</si>
  <si>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</si>
  <si>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</si>
  <si>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</si>
  <si>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</si>
  <si>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</si>
  <si>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</si>
  <si>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</si>
  <si>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</si>
  <si>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</si>
  <si>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</si>
  <si>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</si>
  <si>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</si>
  <si>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</si>
  <si>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</si>
  <si>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</si>
  <si>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</si>
  <si>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</si>
  <si>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</si>
  <si>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</si>
  <si>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</si>
  <si>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</si>
  <si>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</si>
  <si>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</si>
  <si>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</si>
  <si>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</si>
  <si>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</si>
  <si>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</si>
  <si>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</si>
  <si>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</si>
  <si>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</si>
  <si>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</si>
  <si>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</si>
  <si>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</si>
  <si>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</si>
  <si>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</si>
  <si>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</si>
  <si>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</si>
  <si>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</si>
  <si>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</si>
  <si>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</si>
  <si>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</si>
  <si>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</si>
  <si>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</si>
  <si>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</si>
  <si>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</si>
  <si>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</si>
  <si>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</si>
  <si>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</si>
  <si>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</si>
  <si>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</si>
  <si>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</si>
  <si>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</si>
  <si>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</si>
  <si>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</si>
  <si>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</si>
  <si>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</si>
  <si>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</si>
  <si>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</si>
  <si>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</si>
  <si>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</si>
  <si>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</si>
  <si>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</si>
  <si>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</si>
  <si>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</si>
  <si>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</si>
  <si>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</si>
  <si>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</si>
  <si>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</si>
  <si>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</si>
  <si>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</si>
  <si>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</si>
  <si>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</si>
  <si>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</si>
  <si>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</si>
  <si>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</si>
  <si>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</si>
  <si>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</si>
  <si>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</si>
  <si>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</si>
  <si>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</si>
  <si>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</si>
  <si>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</si>
  <si>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</si>
  <si>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</si>
  <si>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</si>
  <si>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</si>
  <si>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</si>
  <si>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</si>
  <si>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</si>
  <si>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</si>
  <si>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</si>
  <si>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</si>
  <si>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</si>
  <si>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</si>
  <si>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</si>
  <si>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</si>
  <si>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</si>
  <si>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</si>
  <si>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</si>
  <si>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</si>
  <si>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</si>
  <si>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</si>
  <si>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</si>
  <si>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</si>
  <si>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</si>
  <si>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</si>
  <si>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</si>
  <si>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</si>
  <si>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</si>
  <si>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</si>
  <si>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</si>
  <si>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</si>
  <si>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</si>
  <si>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</si>
  <si>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</si>
  <si>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</si>
  <si>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</si>
  <si>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</si>
  <si>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</si>
  <si>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</si>
  <si>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</si>
  <si>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</si>
  <si>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</si>
  <si>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</si>
  <si>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</si>
  <si>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</si>
  <si>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</si>
  <si>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</si>
  <si>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</si>
  <si>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</si>
  <si>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</si>
  <si>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</si>
  <si>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</si>
  <si>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</si>
  <si>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</si>
  <si>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</si>
  <si>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</si>
  <si>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</si>
  <si>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</si>
  <si>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</si>
  <si>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</si>
  <si>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</si>
  <si>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</si>
  <si>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</si>
  <si>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</si>
  <si>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</si>
  <si>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</si>
  <si>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</si>
  <si>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</si>
  <si>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</si>
  <si>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</si>
  <si>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</si>
  <si>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</si>
  <si>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</si>
  <si>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</si>
  <si>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</si>
  <si>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</si>
  <si>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</si>
  <si>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</si>
  <si>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</si>
  <si>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</si>
  <si>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</si>
  <si>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</si>
  <si>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</si>
  <si>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</si>
  <si>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</si>
  <si>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</si>
  <si>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</si>
  <si>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</si>
  <si>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</si>
  <si>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</si>
  <si>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</si>
  <si>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</si>
  <si>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</si>
  <si>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</si>
  <si>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</si>
  <si>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</si>
  <si>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</si>
  <si>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</si>
  <si>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</si>
  <si>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</si>
  <si>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</si>
  <si>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</si>
  <si>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</si>
  <si>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</si>
  <si>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</si>
  <si>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</si>
  <si>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</si>
  <si>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</si>
  <si>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</si>
  <si>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</si>
  <si>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</si>
  <si>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</si>
  <si>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</si>
  <si>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</si>
  <si>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</si>
  <si>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</si>
  <si>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</si>
  <si>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</si>
  <si>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</si>
  <si>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</si>
  <si>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</si>
  <si>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</si>
  <si>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</si>
  <si>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</si>
  <si>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</si>
  <si>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</si>
  <si>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</si>
  <si>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</si>
  <si>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</si>
  <si>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</si>
  <si>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</si>
  <si>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</si>
  <si>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</si>
  <si>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</si>
  <si>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</si>
  <si>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</si>
  <si>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</si>
  <si>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</si>
  <si>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</si>
  <si>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</si>
  <si>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</si>
  <si>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</si>
  <si>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</si>
  <si>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</si>
  <si>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</si>
  <si>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</si>
  <si>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</si>
  <si>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</si>
  <si>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</si>
  <si>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</si>
  <si>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</si>
  <si>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</si>
  <si>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</si>
  <si>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</si>
  <si>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</si>
  <si>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</si>
  <si>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</si>
  <si>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</si>
  <si>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</si>
  <si>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</si>
  <si>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</si>
  <si>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</si>
  <si>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</si>
  <si>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</si>
  <si>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</si>
  <si>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</si>
  <si>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</si>
  <si>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</si>
  <si>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</si>
  <si>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</si>
  <si>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</si>
  <si>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</si>
  <si>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</si>
  <si>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</si>
  <si>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</si>
  <si>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</si>
  <si>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</si>
  <si>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</si>
  <si>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</si>
  <si>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</si>
  <si>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</si>
  <si>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</si>
  <si>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</si>
  <si>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</si>
  <si>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</si>
  <si>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</si>
  <si>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</si>
  <si>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</si>
  <si>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</si>
  <si>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</si>
  <si>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</si>
  <si>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</si>
  <si>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</si>
  <si>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</si>
  <si>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</si>
  <si>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</si>
  <si>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</si>
  <si>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</si>
  <si>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</si>
  <si>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</si>
  <si>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</si>
  <si>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</si>
  <si>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</si>
  <si>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</si>
  <si>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</si>
  <si>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</si>
  <si>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</si>
  <si>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</si>
  <si>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</si>
  <si>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</si>
  <si>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</si>
  <si>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</si>
  <si>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</si>
  <si>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</si>
  <si>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</si>
  <si>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</si>
  <si>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</si>
  <si>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</si>
  <si>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</si>
  <si>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</si>
  <si>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</si>
  <si>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</si>
  <si>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</si>
  <si>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</si>
  <si>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</si>
  <si>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</si>
  <si>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</si>
  <si>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</si>
  <si>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</si>
  <si>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</si>
  <si>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</si>
  <si>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</si>
  <si>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</si>
  <si>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</si>
  <si>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</si>
  <si>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</si>
  <si>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</si>
  <si>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</si>
  <si>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</si>
  <si>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</si>
  <si>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</si>
  <si>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</si>
  <si>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</si>
  <si>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</si>
  <si>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</si>
  <si>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</si>
  <si>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</si>
  <si>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</si>
  <si>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</si>
  <si>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</si>
  <si>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</si>
  <si>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</si>
  <si>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</si>
  <si>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</si>
  <si>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</si>
  <si>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</si>
  <si>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</si>
  <si>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</si>
  <si>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</si>
  <si>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</si>
  <si>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</si>
  <si>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</si>
  <si>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</si>
  <si>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</si>
  <si>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</si>
  <si>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</si>
  <si>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</si>
  <si>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</si>
  <si>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</si>
  <si>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</si>
  <si>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</si>
  <si>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</si>
  <si>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</si>
  <si>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</si>
  <si>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</si>
  <si>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</si>
  <si>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</si>
  <si>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</si>
  <si>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</si>
  <si>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</si>
  <si>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</si>
  <si>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</si>
  <si>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</si>
  <si>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</si>
  <si>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</si>
  <si>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</si>
  <si>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</si>
  <si>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</si>
  <si>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</si>
  <si>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</si>
  <si>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</si>
  <si>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</si>
  <si>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</si>
  <si>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</si>
  <si>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</si>
  <si>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</si>
  <si>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</si>
  <si>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</si>
  <si>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</si>
  <si>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</si>
  <si>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</si>
  <si>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</si>
  <si>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</si>
  <si>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</si>
  <si>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</si>
  <si>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</si>
  <si>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</si>
  <si>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</si>
  <si>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</si>
  <si>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</si>
  <si>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</si>
  <si>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</si>
  <si>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</si>
  <si>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</si>
  <si>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</si>
  <si>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</si>
  <si>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</si>
  <si>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</si>
  <si>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</si>
  <si>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</si>
  <si>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</si>
  <si>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</si>
  <si>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</si>
  <si>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</si>
  <si>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</si>
  <si>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</si>
  <si>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</si>
  <si>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</si>
  <si>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</si>
  <si>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</si>
  <si>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</si>
  <si>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</si>
  <si>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</si>
  <si>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</si>
  <si>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</si>
  <si>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</si>
  <si>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</si>
  <si>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</si>
  <si>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</si>
  <si>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</si>
  <si>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</si>
  <si>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</si>
  <si>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</si>
  <si>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</si>
  <si>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</si>
  <si>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</si>
  <si>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</si>
  <si>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</si>
  <si>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</si>
  <si>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</si>
  <si>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</si>
  <si>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</si>
  <si>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</si>
  <si>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</si>
  <si>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</si>
  <si>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</si>
  <si>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</si>
  <si>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</si>
  <si>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</si>
  <si>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</si>
  <si>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</si>
  <si>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</si>
  <si>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</si>
  <si>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</si>
  <si>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</si>
  <si>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</si>
  <si>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</si>
  <si>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</si>
  <si>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</si>
  <si>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</si>
  <si>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</si>
  <si>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</si>
  <si>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</si>
  <si>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</si>
  <si>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</si>
  <si>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</si>
  <si>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</si>
  <si>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</si>
  <si>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</si>
  <si>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</si>
  <si>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</si>
  <si>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</si>
  <si>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</si>
  <si>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</si>
  <si>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</si>
  <si>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</si>
  <si>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</si>
  <si>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</si>
  <si>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</si>
  <si>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</si>
  <si>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</si>
  <si>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</si>
  <si>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</si>
  <si>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</si>
  <si>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</si>
  <si>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</si>
  <si>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</si>
  <si>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</si>
  <si>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</si>
  <si>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</si>
  <si>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</si>
  <si>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</si>
  <si>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</si>
  <si>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</si>
  <si>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</si>
  <si>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</si>
  <si>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</si>
  <si>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</si>
  <si>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</si>
  <si>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</si>
  <si>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</si>
  <si>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</si>
  <si>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</si>
  <si>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</si>
  <si>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</si>
  <si>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</si>
  <si>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</si>
  <si>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</si>
  <si>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</si>
  <si>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</si>
  <si>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</si>
  <si>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</si>
  <si>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</si>
  <si>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</si>
  <si>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</si>
  <si>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</si>
  <si>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</si>
  <si>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</si>
  <si>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</si>
  <si>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</si>
  <si>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</si>
  <si>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</si>
  <si>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</si>
  <si>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</si>
  <si>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</si>
  <si>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</si>
  <si>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</si>
  <si>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</si>
  <si>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</si>
  <si>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</si>
  <si>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</si>
  <si>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</si>
  <si>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</si>
  <si>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</si>
  <si>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</si>
  <si>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</si>
  <si>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</si>
  <si>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</si>
  <si>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</si>
  <si>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</si>
  <si>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</si>
  <si>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</si>
  <si>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</si>
  <si>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</si>
  <si>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</si>
  <si>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</si>
  <si>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</si>
  <si>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</si>
  <si>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</si>
  <si>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</si>
  <si>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</si>
  <si>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</si>
  <si>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</si>
  <si>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</si>
  <si>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</si>
  <si>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</si>
  <si>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</si>
  <si>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</si>
  <si>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</si>
  <si>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</si>
  <si>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</si>
  <si>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</si>
  <si>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</si>
  <si>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</si>
  <si>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</si>
  <si>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</si>
  <si>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</si>
  <si>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</si>
  <si>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</si>
  <si>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</si>
  <si>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</si>
  <si>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</si>
  <si>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</si>
  <si>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</si>
  <si>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</si>
  <si>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</si>
  <si>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</si>
  <si>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</si>
  <si>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</si>
  <si>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</si>
  <si>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</si>
  <si>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</si>
  <si>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</si>
  <si>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</si>
  <si>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</si>
  <si>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</si>
  <si>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</si>
  <si>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</si>
  <si>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</si>
  <si>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</si>
  <si>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</si>
  <si>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</si>
  <si>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</si>
  <si>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</si>
  <si>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</si>
  <si>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</si>
  <si>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</si>
  <si>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</si>
  <si>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</si>
  <si>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</si>
  <si>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</si>
  <si>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</si>
  <si>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</si>
  <si>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</si>
  <si>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</si>
  <si>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</si>
  <si>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</si>
  <si>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</si>
  <si>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</si>
  <si>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</si>
  <si>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</si>
  <si>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</si>
  <si>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</si>
  <si>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</si>
  <si>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</si>
  <si>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</si>
  <si>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</si>
  <si>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</si>
  <si>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</si>
  <si>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</si>
  <si>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</si>
  <si>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</si>
  <si>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</si>
  <si>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</si>
  <si>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</si>
  <si>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</si>
  <si>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</si>
  <si>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</si>
  <si>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</si>
  <si>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</si>
  <si>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</si>
  <si>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</si>
  <si>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</si>
  <si>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</si>
  <si>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</si>
  <si>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</si>
  <si>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</si>
  <si>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</si>
  <si>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</si>
  <si>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</si>
  <si>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</si>
  <si>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</si>
  <si>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</si>
  <si>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</si>
  <si>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</si>
  <si>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</si>
  <si>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</si>
  <si>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</si>
  <si>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</si>
  <si>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</si>
  <si>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</si>
  <si>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</si>
  <si>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</si>
  <si>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</si>
  <si>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</si>
  <si>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</si>
  <si>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</si>
  <si>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</si>
  <si>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</si>
  <si>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</si>
  <si>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</si>
  <si>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</si>
  <si>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</si>
  <si>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</si>
  <si>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</si>
  <si>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</si>
  <si>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</si>
  <si>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</si>
  <si>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</si>
  <si>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</si>
  <si>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</si>
  <si>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</si>
  <si>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</si>
  <si>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</si>
  <si>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</si>
  <si>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</si>
  <si>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</si>
  <si>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</si>
  <si>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</si>
  <si>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</si>
  <si>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</si>
  <si>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</si>
  <si>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</si>
  <si>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</si>
  <si>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</si>
  <si>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</si>
  <si>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</si>
  <si>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</si>
  <si>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</si>
  <si>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</si>
  <si>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</si>
  <si>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</si>
  <si>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</si>
  <si>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</si>
  <si>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</si>
  <si>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</si>
  <si>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</si>
  <si>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</si>
  <si>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</si>
  <si>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</si>
  <si>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</si>
  <si>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</si>
  <si>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</si>
  <si>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</si>
  <si>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</si>
  <si>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</si>
  <si>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</si>
  <si>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</si>
  <si>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</si>
  <si>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</si>
  <si>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</si>
  <si>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</si>
  <si>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</si>
  <si>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</si>
  <si>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</si>
  <si>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</si>
  <si>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</si>
  <si>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</si>
  <si>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</si>
  <si>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</si>
  <si>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</si>
  <si>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</si>
  <si>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</si>
  <si>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</si>
  <si>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</si>
  <si>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</si>
  <si>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</si>
  <si>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</si>
  <si>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</si>
  <si>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</si>
  <si>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</si>
  <si>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</si>
  <si>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</si>
  <si>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</si>
  <si>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</si>
  <si>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</si>
  <si>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</si>
  <si>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</si>
  <si>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</si>
  <si>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</si>
  <si>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</si>
  <si>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</si>
  <si>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</si>
  <si>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</si>
  <si>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</si>
  <si>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</si>
  <si>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</si>
  <si>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</si>
  <si>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</si>
  <si>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</si>
  <si>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</si>
  <si>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</si>
  <si>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</si>
  <si>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</si>
  <si>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</si>
  <si>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</si>
  <si>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</si>
  <si>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</si>
  <si>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</si>
  <si>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</si>
  <si>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</si>
  <si>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</si>
  <si>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</si>
  <si>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</si>
  <si>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</si>
  <si>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</si>
  <si>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</si>
  <si>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</si>
  <si>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</si>
  <si>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</si>
  <si>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</si>
  <si>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</si>
  <si>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</si>
  <si>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</si>
  <si>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</si>
  <si>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</si>
  <si>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</si>
  <si>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</si>
  <si>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</si>
  <si>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</si>
  <si>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</si>
  <si>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</si>
  <si>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</si>
  <si>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</si>
  <si>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</si>
  <si>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</si>
  <si>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</si>
  <si>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</si>
  <si>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</si>
  <si>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</si>
  <si>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</si>
  <si>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</si>
  <si>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</si>
  <si>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</si>
  <si>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</si>
  <si>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</si>
  <si>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</si>
  <si>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</si>
  <si>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</si>
  <si>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</si>
  <si>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</si>
  <si>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</si>
  <si>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</si>
  <si>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</si>
  <si>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</si>
  <si>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</si>
  <si>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</si>
  <si>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</si>
  <si>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</si>
  <si>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</si>
  <si>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</si>
  <si>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</si>
  <si>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</si>
  <si>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</si>
  <si>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</si>
  <si>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</si>
  <si>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</si>
  <si>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</si>
  <si>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</si>
  <si>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</si>
  <si>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</si>
  <si>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</si>
  <si>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</si>
  <si>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</si>
  <si>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</si>
  <si>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</si>
  <si>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</si>
  <si>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</si>
  <si>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</si>
  <si>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</si>
  <si>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</si>
  <si>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</si>
  <si>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</si>
  <si>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</si>
  <si>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</si>
  <si>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</si>
  <si>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</si>
  <si>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</si>
  <si>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</si>
  <si>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</si>
  <si>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</si>
  <si>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</si>
  <si>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</si>
  <si>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</si>
  <si>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</si>
  <si>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</si>
  <si>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</si>
  <si>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</si>
  <si>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</si>
  <si>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</si>
  <si>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</si>
  <si>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</si>
  <si>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</si>
  <si>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</si>
  <si>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</si>
  <si>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</si>
  <si>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</si>
  <si>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</si>
  <si>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</si>
  <si>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</si>
  <si>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</si>
  <si>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</si>
  <si>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</si>
  <si>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</si>
  <si>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</si>
  <si>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</si>
  <si>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</si>
  <si>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</si>
  <si>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</si>
  <si>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</si>
  <si>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</si>
  <si>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</si>
  <si>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</si>
  <si>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</si>
  <si>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</si>
  <si>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</si>
  <si>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</si>
  <si>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</si>
  <si>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</si>
  <si>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</si>
  <si>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</si>
  <si>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</si>
  <si>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</si>
  <si>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</si>
  <si>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</si>
  <si>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</si>
  <si>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</si>
  <si>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</si>
  <si>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</si>
  <si>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</si>
  <si>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</si>
  <si>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</si>
  <si>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</si>
  <si>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</si>
  <si>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</si>
  <si>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</si>
  <si>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</si>
  <si>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</si>
  <si>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</si>
  <si>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</si>
  <si>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</si>
  <si>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</si>
  <si>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</si>
  <si>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</si>
  <si>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</si>
  <si>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</si>
  <si>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</si>
  <si>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</si>
  <si>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</si>
  <si>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</si>
  <si>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</si>
  <si>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</si>
  <si>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</si>
  <si>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</si>
  <si>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</si>
  <si>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</si>
  <si>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</si>
  <si>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</si>
  <si>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</si>
  <si>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</si>
  <si>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</si>
  <si>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</si>
  <si>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</si>
  <si>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</si>
  <si>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</si>
  <si>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</si>
  <si>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</si>
  <si>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</si>
  <si>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</si>
  <si>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</si>
  <si>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</si>
  <si>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</si>
  <si>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</si>
  <si>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</si>
  <si>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</si>
  <si>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</si>
  <si>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</si>
  <si>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</si>
  <si>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</si>
  <si>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</si>
  <si>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</si>
  <si>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</si>
  <si>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</si>
  <si>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</si>
  <si>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</si>
  <si>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</si>
  <si>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</si>
  <si>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</si>
  <si>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</si>
  <si>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</si>
  <si>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</si>
  <si>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</si>
  <si>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</si>
  <si>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</si>
  <si>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</si>
  <si>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</si>
  <si>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</si>
  <si>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</si>
  <si>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</si>
  <si>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</si>
  <si>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</si>
  <si>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</si>
  <si>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</si>
  <si>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</si>
  <si>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</si>
  <si>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</si>
  <si>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</si>
  <si>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</si>
  <si>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</si>
  <si>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</si>
  <si>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</si>
  <si>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</si>
  <si>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</si>
  <si>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</si>
  <si>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</si>
  <si>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</si>
  <si>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</si>
  <si>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</si>
  <si>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</si>
  <si>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</si>
  <si>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</si>
  <si>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</si>
  <si>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</si>
  <si>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</si>
  <si>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</si>
  <si>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</si>
  <si>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</si>
  <si>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</si>
  <si>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</si>
  <si>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</si>
  <si>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</si>
  <si>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</si>
  <si>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</si>
  <si>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</si>
  <si>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</si>
  <si>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</si>
  <si>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</si>
  <si>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</si>
  <si>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</si>
  <si>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</si>
  <si>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</si>
  <si>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</si>
  <si>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</si>
  <si>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</si>
  <si>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</si>
  <si>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</si>
  <si>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</si>
  <si>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</si>
  <si>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</si>
  <si>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</si>
  <si>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</si>
  <si>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</si>
  <si>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</si>
  <si>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</si>
  <si>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</si>
  <si>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</si>
  <si>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</si>
  <si>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</si>
  <si>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</si>
  <si>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</si>
  <si>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</si>
  <si>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</si>
  <si>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</si>
  <si>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</si>
  <si>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</si>
  <si>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</si>
  <si>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</si>
  <si>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</si>
  <si>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</si>
  <si>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</si>
  <si>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</si>
  <si>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</si>
  <si>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</si>
  <si>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</si>
  <si>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</si>
  <si>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</si>
  <si>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</si>
  <si>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</si>
  <si>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</si>
  <si>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</si>
  <si>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</si>
  <si>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</si>
  <si>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</si>
  <si>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</si>
  <si>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</si>
  <si>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</si>
  <si>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</si>
  <si>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</si>
  <si>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</si>
  <si>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</si>
  <si>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</si>
  <si>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</si>
  <si>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</si>
  <si>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</si>
  <si>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</si>
  <si>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</si>
  <si>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</si>
  <si>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</si>
  <si>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</si>
  <si>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</si>
  <si>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</si>
  <si>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</si>
  <si>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</si>
  <si>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</si>
  <si>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</si>
  <si>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</si>
  <si>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</si>
  <si>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</si>
  <si>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</si>
  <si>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</si>
  <si>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</si>
  <si>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</si>
  <si>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</si>
  <si>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</si>
  <si>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</si>
  <si>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</si>
  <si>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</si>
  <si>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</si>
  <si>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</si>
  <si>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</si>
  <si>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</si>
  <si>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</si>
  <si>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</si>
  <si>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</si>
  <si>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</si>
  <si>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</si>
  <si>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</si>
  <si>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</si>
  <si>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</si>
  <si>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</si>
  <si>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</si>
  <si>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</si>
  <si>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</si>
  <si>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</si>
  <si>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</si>
  <si>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</si>
  <si>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</si>
  <si>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</si>
  <si>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</si>
  <si>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</si>
  <si>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</si>
  <si>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</si>
  <si>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</si>
  <si>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</si>
  <si>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</si>
  <si>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</si>
  <si>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</si>
  <si>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</si>
  <si>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</si>
  <si>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</si>
  <si>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</si>
  <si>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</si>
  <si>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</si>
  <si>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</si>
  <si>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</si>
  <si>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</si>
  <si>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</si>
  <si>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</si>
  <si>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</si>
  <si>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</si>
  <si>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</si>
  <si>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</si>
  <si>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</si>
  <si>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</si>
  <si>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</si>
  <si>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</si>
  <si>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</si>
  <si>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</si>
  <si>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</si>
  <si>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</si>
  <si>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</si>
  <si>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</si>
  <si>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</si>
  <si>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</si>
  <si>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</si>
  <si>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</si>
  <si>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</si>
  <si>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</si>
  <si>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</si>
  <si>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</si>
  <si>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</si>
  <si>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</si>
  <si>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</si>
  <si>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</si>
  <si>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</si>
  <si>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</si>
  <si>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</si>
  <si>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</si>
  <si>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</si>
  <si>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</si>
  <si>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</si>
  <si>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</si>
  <si>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</si>
  <si>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</si>
  <si>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</si>
  <si>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</si>
  <si>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</si>
  <si>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</si>
  <si>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</si>
  <si>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</si>
  <si>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</si>
  <si>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</si>
  <si>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</si>
  <si>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</si>
  <si>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</si>
  <si>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</si>
  <si>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</si>
  <si>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</si>
  <si>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</si>
  <si>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</si>
  <si>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</si>
  <si>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</si>
  <si>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</si>
  <si>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</si>
  <si>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</si>
  <si>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</si>
  <si>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</si>
  <si>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</si>
  <si>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</si>
  <si>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</si>
  <si>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</si>
  <si>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</si>
  <si>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</si>
  <si>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</si>
  <si>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</si>
  <si>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</si>
  <si>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</si>
  <si>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</si>
  <si>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</si>
  <si>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</si>
  <si>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</si>
  <si>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</si>
  <si>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</si>
  <si>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</si>
  <si>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</si>
  <si>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</si>
  <si>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</si>
  <si>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</si>
  <si>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</si>
  <si>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</si>
  <si>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</si>
  <si>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</si>
  <si>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</si>
  <si>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</si>
  <si>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</si>
  <si>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</si>
  <si>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</si>
  <si>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</si>
  <si>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</si>
  <si>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</si>
  <si>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</si>
  <si>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</si>
  <si>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</si>
  <si>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</si>
  <si>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</si>
  <si>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</si>
  <si>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</si>
  <si>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</si>
  <si>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</si>
  <si>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</si>
  <si>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</si>
  <si>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</si>
  <si>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</si>
  <si>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</si>
  <si>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</si>
  <si>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</si>
  <si>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</si>
  <si>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</si>
  <si>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</si>
  <si>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</si>
  <si>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</si>
  <si>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</si>
  <si>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</si>
  <si>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</si>
  <si>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</si>
  <si>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</si>
  <si>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</si>
  <si>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</si>
  <si>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</si>
  <si>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</si>
  <si>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</si>
  <si>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</si>
  <si>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</si>
  <si>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</si>
  <si>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</si>
  <si>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</si>
  <si>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</si>
  <si>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</si>
  <si>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</si>
  <si>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</si>
  <si>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</si>
  <si>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</si>
  <si>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</si>
  <si>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</si>
  <si>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</si>
  <si>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</si>
  <si>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</si>
  <si>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</si>
  <si>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</si>
  <si>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</si>
  <si>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</si>
  <si>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</si>
  <si>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</si>
  <si>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</si>
  <si>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</si>
  <si>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</si>
  <si>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</si>
  <si>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</si>
  <si>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</si>
  <si>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</si>
  <si>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</si>
  <si>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</si>
  <si>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</si>
  <si>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</si>
  <si>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</si>
  <si>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</si>
  <si>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</si>
  <si>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</si>
  <si>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</si>
  <si>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</si>
  <si>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</si>
  <si>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</si>
  <si>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</si>
  <si>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</si>
  <si>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</si>
  <si>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</si>
  <si>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</si>
  <si>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</si>
  <si>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</si>
  <si>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</si>
  <si>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</si>
  <si>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</si>
  <si>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</si>
  <si>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</si>
  <si>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</si>
  <si>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</si>
  <si>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</si>
  <si>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</si>
  <si>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</si>
  <si>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</si>
  <si>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</si>
  <si>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</si>
  <si>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</si>
  <si>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</si>
  <si>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</si>
  <si>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</si>
  <si>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</si>
  <si>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</si>
  <si>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</si>
  <si>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</si>
  <si>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</si>
  <si>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</si>
  <si>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</si>
  <si>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</si>
  <si>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</si>
  <si>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</si>
  <si>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</si>
  <si>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</si>
  <si>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</si>
  <si>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</si>
  <si>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</si>
  <si>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</si>
  <si>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</si>
  <si>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</si>
  <si>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</si>
  <si>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</si>
  <si>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</si>
  <si>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</si>
  <si>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</si>
  <si>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</si>
  <si>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</si>
  <si>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</si>
  <si>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</si>
  <si>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</si>
  <si>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</si>
  <si>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</si>
  <si>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</si>
  <si>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</si>
  <si>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</si>
  <si>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</si>
  <si>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</si>
  <si>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</si>
  <si>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</si>
  <si>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</si>
  <si>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</si>
  <si>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</si>
  <si>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</si>
  <si>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</si>
  <si>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</si>
  <si>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</si>
  <si>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</si>
  <si>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</si>
  <si>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</si>
  <si>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</si>
  <si>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</si>
  <si>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</si>
  <si>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</si>
  <si>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</si>
  <si>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</si>
  <si>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</si>
  <si>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</si>
  <si>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</si>
  <si>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</si>
  <si>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</si>
  <si>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</si>
  <si>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</si>
  <si>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</si>
  <si>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</si>
  <si>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</si>
  <si>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</si>
  <si>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</si>
  <si>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</si>
  <si>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</si>
  <si>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</si>
  <si>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</si>
  <si>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</si>
  <si>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</si>
  <si>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</si>
  <si>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</si>
  <si>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</si>
  <si>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</si>
  <si>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</si>
  <si>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</si>
  <si>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</si>
  <si>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</si>
  <si>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</si>
  <si>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</si>
  <si>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</si>
  <si>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</si>
  <si>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</si>
  <si>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</si>
  <si>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</si>
  <si>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</si>
  <si>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</si>
  <si>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</si>
  <si>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</si>
  <si>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</si>
  <si>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</si>
  <si>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</si>
  <si>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</si>
  <si>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</si>
  <si>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</si>
  <si>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</si>
  <si>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</si>
  <si>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</si>
  <si>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</si>
  <si>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</si>
  <si>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</si>
  <si>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</si>
  <si>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</si>
  <si>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</si>
  <si>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</si>
  <si>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</si>
  <si>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</si>
  <si>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</si>
  <si>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</si>
  <si>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</si>
  <si>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</si>
  <si>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</si>
  <si>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</si>
  <si>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</si>
  <si>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</si>
  <si>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</si>
  <si>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</si>
  <si>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</si>
  <si>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</si>
  <si>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</si>
  <si>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</si>
  <si>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</si>
  <si>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</si>
  <si>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</si>
  <si>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</si>
  <si>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</si>
  <si>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</si>
  <si>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</si>
  <si>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</si>
  <si>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</si>
  <si>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</si>
  <si>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</si>
  <si>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</si>
  <si>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</si>
  <si>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</si>
  <si>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</si>
  <si>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</si>
  <si>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</si>
  <si>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</si>
  <si>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</si>
  <si>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</si>
  <si>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</si>
  <si>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</si>
  <si>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</si>
  <si>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</si>
  <si>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</si>
  <si>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</si>
  <si>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</si>
  <si>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</si>
  <si>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</si>
  <si>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</si>
  <si>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</si>
  <si>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</si>
  <si>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</si>
  <si>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</si>
  <si>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</si>
  <si>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</si>
  <si>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</si>
  <si>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</si>
  <si>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</si>
  <si>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</si>
  <si>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</si>
  <si>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</si>
  <si>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</si>
  <si>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</si>
  <si>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</si>
  <si>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</si>
  <si>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</si>
  <si>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</si>
  <si>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</si>
  <si>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</si>
  <si>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</si>
  <si>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</si>
  <si>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</si>
  <si>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</si>
  <si>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</si>
  <si>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</si>
  <si>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</si>
  <si>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</si>
  <si>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</si>
  <si>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</si>
  <si>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</si>
  <si>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</si>
  <si>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</si>
  <si>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</si>
  <si>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</si>
  <si>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</si>
  <si>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</si>
  <si>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</si>
  <si>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</si>
  <si>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</si>
  <si>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</si>
  <si>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</si>
  <si>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</si>
  <si>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</si>
  <si>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</si>
  <si>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</si>
  <si>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</si>
  <si>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</si>
  <si>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</si>
  <si>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</si>
  <si>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</si>
  <si>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</si>
  <si>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</si>
  <si>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</si>
  <si>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</si>
  <si>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</si>
  <si>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</si>
  <si>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</si>
  <si>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</si>
  <si>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</si>
  <si>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</si>
  <si>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</si>
  <si>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</si>
  <si>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</si>
  <si>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</si>
  <si>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</si>
  <si>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</si>
  <si>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</si>
  <si>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</si>
  <si>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</si>
  <si>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</si>
  <si>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</si>
  <si>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</si>
  <si>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</si>
  <si>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</si>
  <si>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</si>
  <si>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</si>
  <si>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</si>
  <si>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</si>
  <si>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</si>
  <si>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</si>
  <si>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</si>
  <si>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</si>
  <si>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</si>
  <si>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</si>
  <si>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</si>
  <si>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</si>
  <si>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</si>
  <si>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</si>
  <si>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</si>
  <si>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</si>
  <si>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</si>
  <si>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</si>
  <si>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</si>
  <si>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</si>
  <si>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</si>
  <si>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</si>
  <si>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</si>
  <si>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</si>
  <si>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</si>
  <si>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</si>
  <si>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</si>
  <si>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</si>
  <si>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</si>
  <si>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</si>
  <si>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</si>
  <si>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</si>
  <si>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</si>
  <si>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</si>
  <si>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</si>
  <si>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</si>
  <si>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</si>
  <si>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</si>
  <si>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</si>
  <si>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</si>
  <si>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</si>
  <si>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</si>
  <si>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</si>
  <si>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</si>
  <si>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</si>
  <si>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</si>
  <si>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</si>
  <si>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</si>
  <si>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</si>
  <si>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</si>
  <si>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</si>
  <si>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</si>
  <si>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</si>
  <si>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</si>
  <si>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</si>
  <si>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</si>
  <si>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</si>
  <si>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</si>
  <si>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</si>
  <si>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</si>
  <si>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</si>
  <si>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</si>
  <si>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</si>
  <si>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</si>
  <si>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</si>
  <si>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</si>
  <si>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</si>
  <si>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</si>
  <si>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</si>
  <si>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</si>
  <si>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</si>
  <si>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</si>
  <si>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</si>
  <si>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</si>
  <si>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</si>
  <si>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</si>
  <si>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</si>
  <si>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</si>
  <si>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</si>
  <si>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</si>
  <si>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</si>
  <si>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</si>
  <si>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</si>
  <si>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</si>
  <si>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</si>
  <si>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</si>
  <si>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</si>
  <si>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</si>
  <si>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</si>
  <si>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</si>
  <si>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</si>
  <si>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</si>
  <si>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</si>
  <si>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</si>
  <si>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</si>
  <si>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</si>
  <si>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</si>
  <si>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</si>
  <si>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</si>
  <si>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</si>
  <si>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</si>
  <si>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</si>
  <si>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</si>
  <si>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</si>
  <si>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</si>
  <si>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</si>
  <si>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</si>
  <si>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</si>
  <si>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</si>
  <si>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</si>
  <si>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</si>
  <si>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</si>
  <si>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</si>
  <si>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</si>
  <si>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</si>
  <si>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</si>
  <si>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</si>
  <si>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</si>
  <si>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</si>
  <si>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</si>
  <si>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</si>
  <si>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</si>
  <si>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</si>
  <si>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</si>
  <si>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</si>
  <si>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</si>
  <si>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</si>
  <si>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</si>
  <si>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</si>
  <si>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</si>
  <si>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</si>
  <si>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</si>
  <si>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</si>
  <si>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</si>
  <si>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</si>
  <si>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</si>
  <si>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</si>
  <si>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</si>
  <si>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</si>
  <si>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</si>
  <si>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</si>
  <si>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</si>
  <si>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</si>
  <si>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</si>
  <si>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</si>
  <si>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</si>
  <si>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</si>
  <si>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</si>
  <si>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</si>
  <si>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</si>
  <si>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</si>
  <si>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</si>
  <si>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</si>
  <si>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</si>
  <si>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</si>
  <si>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</si>
  <si>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</si>
  <si>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</si>
  <si>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</si>
  <si>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</si>
  <si>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</si>
  <si>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</si>
  <si>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</si>
  <si>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</si>
  <si>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</si>
  <si>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</si>
  <si>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</si>
  <si>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</si>
  <si>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</si>
  <si>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</si>
  <si>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</si>
  <si>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</si>
  <si>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</si>
  <si>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</si>
  <si>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</si>
  <si>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</si>
  <si>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</si>
  <si>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</si>
  <si>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</si>
  <si>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</si>
  <si>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</si>
  <si>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</si>
  <si>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</si>
  <si>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</si>
  <si>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</si>
  <si>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</si>
  <si>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</si>
  <si>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</si>
  <si>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</si>
  <si>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</si>
  <si>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</si>
  <si>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</si>
  <si>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</si>
  <si>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</si>
  <si>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</si>
  <si>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</si>
  <si>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</si>
  <si>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</si>
  <si>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</si>
  <si>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</si>
  <si>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</si>
  <si>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</si>
  <si>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</si>
  <si>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</si>
  <si>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</si>
  <si>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</si>
  <si>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</si>
  <si>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</si>
  <si>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</si>
  <si>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</si>
  <si>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</si>
  <si>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</si>
  <si>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</si>
  <si>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</si>
  <si>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</si>
  <si>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</si>
  <si>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</si>
  <si>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</si>
  <si>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</si>
  <si>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</si>
  <si>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</si>
  <si>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</si>
  <si>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</si>
  <si>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</si>
  <si>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</si>
  <si>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</si>
  <si>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</si>
  <si>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</si>
  <si>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</si>
  <si>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</si>
  <si>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</si>
  <si>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</si>
  <si>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</si>
  <si>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</si>
  <si>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</si>
  <si>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</si>
  <si>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</si>
  <si>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</si>
  <si>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</si>
  <si>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</si>
  <si>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</si>
  <si>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</si>
  <si>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</si>
  <si>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</si>
  <si>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</si>
  <si>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</si>
  <si>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</si>
  <si>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</si>
  <si>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</si>
  <si>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</si>
  <si>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</si>
  <si>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</si>
  <si>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</si>
  <si>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</si>
  <si>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</si>
  <si>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</si>
  <si>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</si>
  <si>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</si>
  <si>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</si>
  <si>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</si>
  <si>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</si>
  <si>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</si>
  <si>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</si>
  <si>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</si>
  <si>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</si>
  <si>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</si>
  <si>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</si>
  <si>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</si>
  <si>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</si>
  <si>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</si>
  <si>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</si>
  <si>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</si>
  <si>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</si>
  <si>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</si>
  <si>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</si>
  <si>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</si>
  <si>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</si>
  <si>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</si>
  <si>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</si>
  <si>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</si>
  <si>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</si>
  <si>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</si>
  <si>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</si>
  <si>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</si>
  <si>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</si>
  <si>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</si>
  <si>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</si>
  <si>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</si>
  <si>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</si>
  <si>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</si>
  <si>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</si>
  <si>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</si>
  <si>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</si>
  <si>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</si>
  <si>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</si>
  <si>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</si>
  <si>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</si>
  <si>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</si>
  <si>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</si>
  <si>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</si>
  <si>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</si>
  <si>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</si>
  <si>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</si>
  <si>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</si>
  <si>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</si>
  <si>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</si>
  <si>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</si>
  <si>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</si>
  <si>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</si>
  <si>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</si>
  <si>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</si>
  <si>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</si>
  <si>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</si>
  <si>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</si>
  <si>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</si>
  <si>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</si>
  <si>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</si>
  <si>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</si>
  <si>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</si>
  <si>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</si>
  <si>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</si>
  <si>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</si>
  <si>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</si>
  <si>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</si>
  <si>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</si>
  <si>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</si>
  <si>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</si>
  <si>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</si>
  <si>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</si>
  <si>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</si>
  <si>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</si>
  <si>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</si>
  <si>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</si>
  <si>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</si>
  <si>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</si>
  <si>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</si>
  <si>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</si>
  <si>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</si>
  <si>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</si>
  <si>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</si>
  <si>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</si>
  <si>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</si>
  <si>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</si>
  <si>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</si>
  <si>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</si>
  <si>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</si>
  <si>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</si>
  <si>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</si>
  <si>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</si>
  <si>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</si>
  <si>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</si>
  <si>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</si>
  <si>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</si>
  <si>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</si>
  <si>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</si>
  <si>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</si>
  <si>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</si>
  <si>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</si>
  <si>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</si>
  <si>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</si>
  <si>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</si>
  <si>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</si>
  <si>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</si>
  <si>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</si>
  <si>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</si>
  <si>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</si>
  <si>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</si>
  <si>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</si>
  <si>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</si>
  <si>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</si>
  <si>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</si>
  <si>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</si>
  <si>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</si>
  <si>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</si>
  <si>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</si>
  <si>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</si>
  <si>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</si>
  <si>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</si>
  <si>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</si>
  <si>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</si>
  <si>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</si>
  <si>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</si>
  <si>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</si>
  <si>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</si>
  <si>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</si>
  <si>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</si>
  <si>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</si>
  <si>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</si>
  <si>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</si>
  <si>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</si>
  <si>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</si>
  <si>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</si>
  <si>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</si>
  <si>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</si>
  <si>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</si>
  <si>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</si>
  <si>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</si>
  <si>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</si>
  <si>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</si>
  <si>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</si>
  <si>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</si>
  <si>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</si>
  <si>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</si>
  <si>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</si>
  <si>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</si>
  <si>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</si>
  <si>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</si>
  <si>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</si>
  <si>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</si>
  <si>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</si>
  <si>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</si>
  <si>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</si>
  <si>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</si>
  <si>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</si>
  <si>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</si>
  <si>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</si>
  <si>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</si>
  <si>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</si>
  <si>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</si>
  <si>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</si>
  <si>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</si>
  <si>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</si>
  <si>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</si>
  <si>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</si>
  <si>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</si>
  <si>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</si>
  <si>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</si>
  <si>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</si>
  <si>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</si>
  <si>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</si>
  <si>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</si>
  <si>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</si>
  <si>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</si>
  <si>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</si>
  <si>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</si>
  <si>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</si>
  <si>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</si>
  <si>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</si>
  <si>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</si>
  <si>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</si>
  <si>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</si>
  <si>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</si>
  <si>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</si>
  <si>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</si>
  <si>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</si>
  <si>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</si>
  <si>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</si>
  <si>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</si>
  <si>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</si>
  <si>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</si>
  <si>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</si>
  <si>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</si>
  <si>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</si>
  <si>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</si>
  <si>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</si>
  <si>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</si>
  <si>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</si>
  <si>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</si>
  <si>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</si>
  <si>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</si>
  <si>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</si>
  <si>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</si>
  <si>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</si>
  <si>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</si>
  <si>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</si>
  <si>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</si>
  <si>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</si>
  <si>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</si>
  <si>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</si>
  <si>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</si>
  <si>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</si>
  <si>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</si>
  <si>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</si>
  <si>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</si>
  <si>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</si>
  <si>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</si>
  <si>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</si>
  <si>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</si>
  <si>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</si>
  <si>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</si>
  <si>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</si>
  <si>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</si>
  <si>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</si>
  <si>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</si>
  <si>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</si>
  <si>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</si>
  <si>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</si>
  <si>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</si>
  <si>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</si>
  <si>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</si>
  <si>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</si>
  <si>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</si>
  <si>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</si>
  <si>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</si>
  <si>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</si>
  <si>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</si>
  <si>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</si>
  <si>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</si>
  <si>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</si>
  <si>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</si>
  <si>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</si>
  <si>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</si>
  <si>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</si>
  <si>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</si>
  <si>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</si>
  <si>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</si>
  <si>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</si>
  <si>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</si>
  <si>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</si>
  <si>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</si>
  <si>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</si>
  <si>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</si>
  <si>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</si>
  <si>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</si>
  <si>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</si>
  <si>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</si>
  <si>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</si>
  <si>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</si>
  <si>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</si>
  <si>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</si>
  <si>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</si>
  <si>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</si>
  <si>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</si>
  <si>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</si>
  <si>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</si>
  <si>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</si>
  <si>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</si>
  <si>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</si>
  <si>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</si>
  <si>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</si>
  <si>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</si>
  <si>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</si>
  <si>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</si>
  <si>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</si>
  <si>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</si>
  <si>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</si>
  <si>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</si>
  <si>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</si>
  <si>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</si>
  <si>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</si>
  <si>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</si>
  <si>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</si>
  <si>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</si>
  <si>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</si>
  <si>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</si>
  <si>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</si>
  <si>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</si>
  <si>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</si>
  <si>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</si>
  <si>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</si>
  <si>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</si>
  <si>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</si>
  <si>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</si>
  <si>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</si>
  <si>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</si>
  <si>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</si>
  <si>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</si>
  <si>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</si>
  <si>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</si>
  <si>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</si>
  <si>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</si>
  <si>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</si>
  <si>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</si>
  <si>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</si>
  <si>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</si>
  <si>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</si>
  <si>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</si>
  <si>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</si>
  <si>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</si>
  <si>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</si>
  <si>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</si>
  <si>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</si>
  <si>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</si>
  <si>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</si>
  <si>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</si>
  <si>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</si>
  <si>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</si>
  <si>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</si>
  <si>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</si>
  <si>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</si>
  <si>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</si>
  <si>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</si>
  <si>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</si>
  <si>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</si>
  <si>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</si>
  <si>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</si>
  <si>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</si>
  <si>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</si>
  <si>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</si>
  <si>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</si>
  <si>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</si>
  <si>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</si>
  <si>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</si>
  <si>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</si>
  <si>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</si>
  <si>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</si>
  <si>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</si>
  <si>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</si>
  <si>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</si>
  <si>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</si>
  <si>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</si>
  <si>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</si>
  <si>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</si>
  <si>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</si>
  <si>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</si>
  <si>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</si>
  <si>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</si>
  <si>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</si>
  <si>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</si>
  <si>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</si>
  <si>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</si>
  <si>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</si>
  <si>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</si>
  <si>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</si>
  <si>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</si>
  <si>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</si>
  <si>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</si>
  <si>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</si>
  <si>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</si>
  <si>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</si>
  <si>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</si>
  <si>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</si>
  <si>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</si>
  <si>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</si>
  <si>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</si>
  <si>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</si>
  <si>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</si>
  <si>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</si>
  <si>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</si>
  <si>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</si>
  <si>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</si>
  <si>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</si>
  <si>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</si>
  <si>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</si>
  <si>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</si>
  <si>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</si>
  <si>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</si>
  <si>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</si>
  <si>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</si>
  <si>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</si>
  <si>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</si>
  <si>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</si>
  <si>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</si>
  <si>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</si>
  <si>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</si>
  <si>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</si>
  <si>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</si>
  <si>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</si>
  <si>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</si>
  <si>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</si>
  <si>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</si>
  <si>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</si>
  <si>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</si>
  <si>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</si>
  <si>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</si>
  <si>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</si>
  <si>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</si>
  <si>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</si>
  <si>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</si>
  <si>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</si>
  <si>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</si>
  <si>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</si>
  <si>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</si>
  <si>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</si>
  <si>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</si>
  <si>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</si>
  <si>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</si>
  <si>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</si>
  <si>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</si>
  <si>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</si>
  <si>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</si>
  <si>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</si>
  <si>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</si>
  <si>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</si>
  <si>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</si>
  <si>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</si>
  <si>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</si>
  <si>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</si>
  <si>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</si>
  <si>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</si>
  <si>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</si>
  <si>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</si>
  <si>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</si>
  <si>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</si>
  <si>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</si>
  <si>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</si>
  <si>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</si>
  <si>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</si>
  <si>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</si>
  <si>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</si>
  <si>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</si>
  <si>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</si>
  <si>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</si>
  <si>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</si>
  <si>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</si>
  <si>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</si>
  <si>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</si>
  <si>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</si>
  <si>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</si>
  <si>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</si>
  <si>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</si>
  <si>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</si>
  <si>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</si>
  <si>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</si>
  <si>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</si>
  <si>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</si>
  <si>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</si>
  <si>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</si>
  <si>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</si>
  <si>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</si>
  <si>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</si>
  <si>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</si>
  <si>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</si>
  <si>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</si>
  <si>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</si>
  <si>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</si>
  <si>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</si>
  <si>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</si>
  <si>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</si>
  <si>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</si>
  <si>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</si>
  <si>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</si>
  <si>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</si>
  <si>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</si>
  <si>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</si>
  <si>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</si>
  <si>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</si>
  <si>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</si>
  <si>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</si>
  <si>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</si>
  <si>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</si>
  <si>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</si>
  <si>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</si>
  <si>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</si>
  <si>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</si>
  <si>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</si>
  <si>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</si>
  <si>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</si>
  <si>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</si>
  <si>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</si>
  <si>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</si>
  <si>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</si>
  <si>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</si>
  <si>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</si>
  <si>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</si>
  <si>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</si>
  <si>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</si>
  <si>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</si>
  <si>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</si>
  <si>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</si>
  <si>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</si>
  <si>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</si>
  <si>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</si>
  <si>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</si>
  <si>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</si>
  <si>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</si>
  <si>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</si>
  <si>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</si>
  <si>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</si>
  <si>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</si>
  <si>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</si>
  <si>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</si>
  <si>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</si>
  <si>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</si>
  <si>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</si>
  <si>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</si>
  <si>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</si>
  <si>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</si>
  <si>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</si>
  <si>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</si>
  <si>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</si>
  <si>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</si>
  <si>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</si>
  <si>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</si>
  <si>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</si>
  <si>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</si>
  <si>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</si>
  <si>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</si>
  <si>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</si>
  <si>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</si>
  <si>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</si>
  <si>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</si>
  <si>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</si>
  <si>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</si>
  <si>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</si>
  <si>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</si>
  <si>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</si>
  <si>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</si>
  <si>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</si>
  <si>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</si>
  <si>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</si>
  <si>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</si>
  <si>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</si>
  <si>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</si>
  <si>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</si>
  <si>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</si>
  <si>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</si>
  <si>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</si>
  <si>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</si>
  <si>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</si>
  <si>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</si>
  <si>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</si>
  <si>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</si>
  <si>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</si>
  <si>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</si>
  <si>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</si>
  <si>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</si>
  <si>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</si>
  <si>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</si>
  <si>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</si>
  <si>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</si>
  <si>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</si>
  <si>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</si>
  <si>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</si>
  <si>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</si>
  <si>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</si>
  <si>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</si>
  <si>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</si>
  <si>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</si>
  <si>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</si>
  <si>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</si>
  <si>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</si>
  <si>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</si>
  <si>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</si>
  <si>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</si>
  <si>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</si>
  <si>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</si>
  <si>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</si>
  <si>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</si>
  <si>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</si>
  <si>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</si>
  <si>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</si>
  <si>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</si>
  <si>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</si>
  <si>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</si>
  <si>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</si>
  <si>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</si>
  <si>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</si>
  <si>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</si>
  <si>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</si>
  <si>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</si>
  <si>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</si>
  <si>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</si>
  <si>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</si>
  <si>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</si>
  <si>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</si>
  <si>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</si>
  <si>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</si>
  <si>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</si>
  <si>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</si>
  <si>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</si>
  <si>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</si>
  <si>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</si>
  <si>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</si>
  <si>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</si>
  <si>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</si>
  <si>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</si>
  <si>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</si>
  <si>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</si>
  <si>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</si>
  <si>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</si>
  <si>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</si>
  <si>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</si>
  <si>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</si>
  <si>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</si>
  <si>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</si>
  <si>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</si>
  <si>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</si>
  <si>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</si>
  <si>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</si>
  <si>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</si>
  <si>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</si>
  <si>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</si>
  <si>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</si>
  <si>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</si>
  <si>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</si>
  <si>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</si>
  <si>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</si>
  <si>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</si>
  <si>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</si>
  <si>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</si>
  <si>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</si>
  <si>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</si>
  <si>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</si>
  <si>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</si>
  <si>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</si>
  <si>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</si>
  <si>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</si>
  <si>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</si>
  <si>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</si>
  <si>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</si>
  <si>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</si>
  <si>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</si>
  <si>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</si>
  <si>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</si>
  <si>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</si>
  <si>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</si>
  <si>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</si>
  <si>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</si>
  <si>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</si>
  <si>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</si>
  <si>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</si>
  <si>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</si>
  <si>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</si>
  <si>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</si>
  <si>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</si>
  <si>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</si>
  <si>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</si>
  <si>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</si>
  <si>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</si>
  <si>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</si>
  <si>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</si>
  <si>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</si>
  <si>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</si>
  <si>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</si>
  <si>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</si>
  <si>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</si>
  <si>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</si>
  <si>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</si>
  <si>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</si>
  <si>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</si>
  <si>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</si>
  <si>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</si>
  <si>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</si>
  <si>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</si>
  <si>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</si>
  <si>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</si>
  <si>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</si>
  <si>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</si>
  <si>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</si>
  <si>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</si>
  <si>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</si>
  <si>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</si>
  <si>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</si>
  <si>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</si>
  <si>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</si>
  <si>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</si>
  <si>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</si>
  <si>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</si>
  <si>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</si>
  <si>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</si>
  <si>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</si>
  <si>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</si>
  <si>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</si>
  <si>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</si>
  <si>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</si>
  <si>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</si>
  <si>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</si>
  <si>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</si>
  <si>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</si>
  <si>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</si>
  <si>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</si>
  <si>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</si>
  <si>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</si>
  <si>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</si>
  <si>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</si>
  <si>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</si>
  <si>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</si>
  <si>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</si>
  <si>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</si>
  <si>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</si>
  <si>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</si>
  <si>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</si>
  <si>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</si>
  <si>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</si>
  <si>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</si>
  <si>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</si>
  <si>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</si>
  <si>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</si>
  <si>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</si>
  <si>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</si>
  <si>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</si>
  <si>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</si>
  <si>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</si>
  <si>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</si>
  <si>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</si>
  <si>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</si>
  <si>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</si>
  <si>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</si>
  <si>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</si>
  <si>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</si>
  <si>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</si>
  <si>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</si>
  <si>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</si>
  <si>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</si>
  <si>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</si>
  <si>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</si>
  <si>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</si>
  <si>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</si>
  <si>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</si>
  <si>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</si>
  <si>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</si>
  <si>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</si>
  <si>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</si>
  <si>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</si>
  <si>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</si>
  <si>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</si>
  <si>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</si>
  <si>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</si>
  <si>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</si>
  <si>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</si>
  <si>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</si>
  <si>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</si>
  <si>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</si>
  <si>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</si>
  <si>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</si>
  <si>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</si>
  <si>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</si>
  <si>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</si>
  <si>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</si>
  <si>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</si>
  <si>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</si>
  <si>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</si>
  <si>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</si>
  <si>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</si>
  <si>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</si>
  <si>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</si>
  <si>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</si>
  <si>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</si>
  <si>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</si>
  <si>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</si>
  <si>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</si>
  <si>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</si>
  <si>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</si>
  <si>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</si>
  <si>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</si>
  <si>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</si>
  <si>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</si>
  <si>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</si>
  <si>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</si>
  <si>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</si>
  <si>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</si>
  <si>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</si>
  <si>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</si>
  <si>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</si>
  <si>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</si>
  <si>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</si>
  <si>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</si>
  <si>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</si>
  <si>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</si>
  <si>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</si>
  <si>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</si>
  <si>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</si>
  <si>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</si>
  <si>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</si>
  <si>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</si>
  <si>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</si>
  <si>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</si>
  <si>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</si>
  <si>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</si>
  <si>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</si>
  <si>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</si>
  <si>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</si>
  <si>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</si>
  <si>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</si>
  <si>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</si>
  <si>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</si>
  <si>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</si>
  <si>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</si>
  <si>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</si>
  <si>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</si>
  <si>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</si>
  <si>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</si>
  <si>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</si>
  <si>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</si>
  <si>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</si>
  <si>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</si>
  <si>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</si>
  <si>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</si>
  <si>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</si>
  <si>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</si>
  <si>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</si>
  <si>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</si>
  <si>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</si>
  <si>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</si>
  <si>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</si>
  <si>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</si>
  <si>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</si>
  <si>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</si>
  <si>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</si>
  <si>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</si>
  <si>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</si>
  <si>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</si>
  <si>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</si>
  <si>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</si>
  <si>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</si>
  <si>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</si>
  <si>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</si>
  <si>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</si>
  <si>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</si>
  <si>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</si>
  <si>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</si>
  <si>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</si>
  <si>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</si>
  <si>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</si>
  <si>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</si>
  <si>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</si>
  <si>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</si>
  <si>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</si>
  <si>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</si>
  <si>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</si>
  <si>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</si>
  <si>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</si>
  <si>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</si>
  <si>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</si>
  <si>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</si>
  <si>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</si>
  <si>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</si>
  <si>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</si>
  <si>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</si>
  <si>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</si>
  <si>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</si>
  <si>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</si>
  <si>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</si>
  <si>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</si>
  <si>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</si>
  <si>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</si>
  <si>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</si>
  <si>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</si>
  <si>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</si>
  <si>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</si>
  <si>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</si>
  <si>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</si>
  <si>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</si>
  <si>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</si>
  <si>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</si>
  <si>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</si>
  <si>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</si>
  <si>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</si>
  <si>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</si>
  <si>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</si>
  <si>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</si>
  <si>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</si>
  <si>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</si>
  <si>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</si>
  <si>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</si>
  <si>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</si>
  <si>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</si>
  <si>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</si>
  <si>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</si>
  <si>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</si>
  <si>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</si>
  <si>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</si>
  <si>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</si>
  <si>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</si>
  <si>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</si>
  <si>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</si>
  <si>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</si>
  <si>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</si>
  <si>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</si>
  <si>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</si>
  <si>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</si>
  <si>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</si>
  <si>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</si>
  <si>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</si>
  <si>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</si>
  <si>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</si>
  <si>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</si>
  <si>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</si>
  <si>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</si>
  <si>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</si>
  <si>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</si>
  <si>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</si>
  <si>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</si>
  <si>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</si>
  <si>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</si>
  <si>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</si>
  <si>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</si>
  <si>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</si>
  <si>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</si>
  <si>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</si>
  <si>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</si>
  <si>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</si>
  <si>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</si>
  <si>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</si>
  <si>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</si>
  <si>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</si>
  <si>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</si>
  <si>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</si>
  <si>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</si>
  <si>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</si>
  <si>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</si>
  <si>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</si>
  <si>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</si>
  <si>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</si>
  <si>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</si>
  <si>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</si>
  <si>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</si>
  <si>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</si>
  <si>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</si>
  <si>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</si>
  <si>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</si>
  <si>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</si>
  <si>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</si>
  <si>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</si>
  <si>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</si>
  <si>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</si>
  <si>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</si>
  <si>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</si>
  <si>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</si>
  <si>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</si>
  <si>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</si>
  <si>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</si>
  <si>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</si>
  <si>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</si>
  <si>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</si>
  <si>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</si>
  <si>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</si>
  <si>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</si>
  <si>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</si>
  <si>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</si>
  <si>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</si>
  <si>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</si>
  <si>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</si>
  <si>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</si>
  <si>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</si>
  <si>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</si>
  <si>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</si>
  <si>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</si>
  <si>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</si>
  <si>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</si>
  <si>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</si>
  <si>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</si>
  <si>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</si>
  <si>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</si>
  <si>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</si>
  <si>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</si>
  <si>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</si>
  <si>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</si>
  <si>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</si>
  <si>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</si>
  <si>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</si>
  <si>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</si>
  <si>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</si>
  <si>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</si>
  <si>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</si>
  <si>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</si>
  <si>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</si>
  <si>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</si>
  <si>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</si>
  <si>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</si>
  <si>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</si>
  <si>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</si>
  <si>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</si>
  <si>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</si>
  <si>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</si>
  <si>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</si>
  <si>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</si>
  <si>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</si>
  <si>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</si>
  <si>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</si>
  <si>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</si>
  <si>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</si>
  <si>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</si>
  <si>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</si>
  <si>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</si>
  <si>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</si>
  <si>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</si>
  <si>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</si>
  <si>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</si>
  <si>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</si>
  <si>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</si>
  <si>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</si>
  <si>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</si>
  <si>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</si>
  <si>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</si>
  <si>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</si>
  <si>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</si>
  <si>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</si>
  <si>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</si>
  <si>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</si>
  <si>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</si>
  <si>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</si>
  <si>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</si>
  <si>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</si>
  <si>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</si>
  <si>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</si>
  <si>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</si>
  <si>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</si>
  <si>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</si>
  <si>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</si>
  <si>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</si>
  <si>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</si>
  <si>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</si>
  <si>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</si>
  <si>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</si>
  <si>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</si>
  <si>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</si>
  <si>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</si>
  <si>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</si>
  <si>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</si>
  <si>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</si>
  <si>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</si>
  <si>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</si>
  <si>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</si>
  <si>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</si>
  <si>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</si>
  <si>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</si>
  <si>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</si>
  <si>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</si>
  <si>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</si>
  <si>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</si>
  <si>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</si>
  <si>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</si>
  <si>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</si>
  <si>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</si>
  <si>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</si>
  <si>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</si>
  <si>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</si>
  <si>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</si>
  <si>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</si>
  <si>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</si>
  <si>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</si>
  <si>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</si>
  <si>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</si>
  <si>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</si>
  <si>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</si>
  <si>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</si>
  <si>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</si>
  <si>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</si>
  <si>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</si>
  <si>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</si>
  <si>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</si>
  <si>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</si>
  <si>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</si>
  <si>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</si>
  <si>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</si>
  <si>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</si>
  <si>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</si>
  <si>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</si>
  <si>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</si>
  <si>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</si>
  <si>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</si>
  <si>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</si>
  <si>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</si>
  <si>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</si>
  <si>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</si>
  <si>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</si>
  <si>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</si>
  <si>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</si>
  <si>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</si>
  <si>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</si>
  <si>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</si>
  <si>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</si>
  <si>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</si>
  <si>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</si>
  <si>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</si>
  <si>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</si>
  <si>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</si>
  <si>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</si>
  <si>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</si>
  <si>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</si>
  <si>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</si>
  <si>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</si>
  <si>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</si>
  <si>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</si>
  <si>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</si>
  <si>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</si>
  <si>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</si>
  <si>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</si>
  <si>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</si>
  <si>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</si>
  <si>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</si>
  <si>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</si>
  <si>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</si>
  <si>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</si>
  <si>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</si>
  <si>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</si>
  <si>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</si>
  <si>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</si>
  <si>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</si>
  <si>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</si>
  <si>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</si>
  <si>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</si>
  <si>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</si>
  <si>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</si>
  <si>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</si>
  <si>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</si>
  <si>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</si>
  <si>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</si>
  <si>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</si>
  <si>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</si>
  <si>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</si>
  <si>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</si>
  <si>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</si>
  <si>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</si>
  <si>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</si>
  <si>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</si>
  <si>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</si>
  <si>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</si>
  <si>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</si>
  <si>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</si>
  <si>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</si>
  <si>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</si>
  <si>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</si>
  <si>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</si>
  <si>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</si>
  <si>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</si>
  <si>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</si>
  <si>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</si>
  <si>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</si>
  <si>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</si>
  <si>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</si>
  <si>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</si>
  <si>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</si>
  <si>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</si>
  <si>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</si>
  <si>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</si>
  <si>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</si>
  <si>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</si>
  <si>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</si>
  <si>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</si>
  <si>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</si>
  <si>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</si>
  <si>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</si>
  <si>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</si>
  <si>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</si>
  <si>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</si>
  <si>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</si>
  <si>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</si>
  <si>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</si>
  <si>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</si>
  <si>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</si>
  <si>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</si>
  <si>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</si>
  <si>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</si>
  <si>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</si>
  <si>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</si>
  <si>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</si>
  <si>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</si>
  <si>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</si>
  <si>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</si>
  <si>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</si>
  <si>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</si>
  <si>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</si>
  <si>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</si>
  <si>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</si>
  <si>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</si>
  <si>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</si>
  <si>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</si>
  <si>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</si>
  <si>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</si>
  <si>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</si>
  <si>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</si>
  <si>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</si>
  <si>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</si>
  <si>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</si>
  <si>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</si>
  <si>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</si>
  <si>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</si>
  <si>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</si>
  <si>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</si>
  <si>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</si>
  <si>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</si>
  <si>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</si>
  <si>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</si>
  <si>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</si>
  <si>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</si>
  <si>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</si>
  <si>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</si>
  <si>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</si>
  <si>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</si>
  <si>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</si>
  <si>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</si>
  <si>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</si>
  <si>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</si>
  <si>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</si>
  <si>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</si>
  <si>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</si>
  <si>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</si>
  <si>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</si>
  <si>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</si>
  <si>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</si>
  <si>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</si>
  <si>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</si>
  <si>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</si>
  <si>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</si>
  <si>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</si>
  <si>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</si>
  <si>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</si>
  <si>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</si>
  <si>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</si>
  <si>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</si>
  <si>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</si>
  <si>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</si>
  <si>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</si>
  <si>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</si>
  <si>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</si>
  <si>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</si>
  <si>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</si>
  <si>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</si>
  <si>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</si>
  <si>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</si>
  <si>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</si>
  <si>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</si>
  <si>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</si>
  <si>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</si>
  <si>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</si>
  <si>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</si>
  <si>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</si>
  <si>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</si>
  <si>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</si>
  <si>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</si>
  <si>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</si>
  <si>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</si>
  <si>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</si>
  <si>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</si>
  <si>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</si>
  <si>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</si>
  <si>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</si>
  <si>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</si>
  <si>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</si>
  <si>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</si>
  <si>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</si>
  <si>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</si>
  <si>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</si>
  <si>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</si>
  <si>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</si>
  <si>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</si>
  <si>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</si>
  <si>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</si>
  <si>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</si>
  <si>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</si>
  <si>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</si>
  <si>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</si>
  <si>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</si>
  <si>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</si>
  <si>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</si>
  <si>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</si>
  <si>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</si>
  <si>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</si>
  <si>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</si>
  <si>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</si>
  <si>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</si>
  <si>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</si>
  <si>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</si>
  <si>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</si>
  <si>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</si>
  <si>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</si>
  <si>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</si>
  <si>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</si>
  <si>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</si>
  <si>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</si>
  <si>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</si>
  <si>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</si>
  <si>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</si>
  <si>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</si>
  <si>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</si>
  <si>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</si>
  <si>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</si>
  <si>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</si>
  <si>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</si>
  <si>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</si>
  <si>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</si>
  <si>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</si>
  <si>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</si>
  <si>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</si>
  <si>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</si>
  <si>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</si>
  <si>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</si>
  <si>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</si>
  <si>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</si>
  <si>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</si>
  <si>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</si>
  <si>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</si>
  <si>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</si>
  <si>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</si>
  <si>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</si>
  <si>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</si>
  <si>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</si>
  <si>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</si>
  <si>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</si>
  <si>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</si>
  <si>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</si>
  <si>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</si>
  <si>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</si>
  <si>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</si>
  <si>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</si>
  <si>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</si>
  <si>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</si>
  <si>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</si>
  <si>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</si>
  <si>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</si>
  <si>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</si>
  <si>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</si>
  <si>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</si>
  <si>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</si>
  <si>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</si>
  <si>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</si>
  <si>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</si>
  <si>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</si>
  <si>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</si>
  <si>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</si>
  <si>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</si>
  <si>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</si>
  <si>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</si>
  <si>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</si>
  <si>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</si>
  <si>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</si>
  <si>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</si>
  <si>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</si>
  <si>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</si>
  <si>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</si>
  <si>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</si>
  <si>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</si>
  <si>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</si>
  <si>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</si>
  <si>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</si>
  <si>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</si>
  <si>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</si>
  <si>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</si>
  <si>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</si>
  <si>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</si>
  <si>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</si>
  <si>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</si>
  <si>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</si>
  <si>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</si>
  <si>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</si>
  <si>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</si>
  <si>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</si>
  <si>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</si>
  <si>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</si>
  <si>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</si>
  <si>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</si>
  <si>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</si>
  <si>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</si>
  <si>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</si>
  <si>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</si>
  <si>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</si>
  <si>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</si>
  <si>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</si>
  <si>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</si>
  <si>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</si>
  <si>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</si>
  <si>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</si>
  <si>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</si>
  <si>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</si>
  <si>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</si>
  <si>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</si>
  <si>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</si>
  <si>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</si>
  <si>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</si>
  <si>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</si>
  <si>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</si>
  <si>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</si>
  <si>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</si>
  <si>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</si>
  <si>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</si>
  <si>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</si>
  <si>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</si>
  <si>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</si>
  <si>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</si>
  <si>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</si>
  <si>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</si>
  <si>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</si>
  <si>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</si>
  <si>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</si>
  <si>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</si>
  <si>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</si>
  <si>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</si>
  <si>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</si>
  <si>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</si>
  <si>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</si>
  <si>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</si>
  <si>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</si>
  <si>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</si>
  <si>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</si>
  <si>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</si>
  <si>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</si>
  <si>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</si>
  <si>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</si>
  <si>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</si>
  <si>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</si>
  <si>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</si>
  <si>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</si>
  <si>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</si>
  <si>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</si>
  <si>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</si>
  <si>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</si>
  <si>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</si>
  <si>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</si>
  <si>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</si>
  <si>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</si>
  <si>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</si>
  <si>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</si>
  <si>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</si>
  <si>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</si>
  <si>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</si>
  <si>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</si>
  <si>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</si>
  <si>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</si>
  <si>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</si>
  <si>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</si>
  <si>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</si>
  <si>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</si>
  <si>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</si>
  <si>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</si>
  <si>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</si>
  <si>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</si>
  <si>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</si>
  <si>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</si>
  <si>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</si>
  <si>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</si>
  <si>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</si>
  <si>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</si>
  <si>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</si>
  <si>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</si>
  <si>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</si>
  <si>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</si>
  <si>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</si>
  <si>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</si>
  <si>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</si>
  <si>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</si>
  <si>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</si>
  <si>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</si>
  <si>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</si>
  <si>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</si>
  <si>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</si>
  <si>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</si>
  <si>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</si>
  <si>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</si>
  <si>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</si>
  <si>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</si>
  <si>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</si>
  <si>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</si>
  <si>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</si>
  <si>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</si>
  <si>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</si>
  <si>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</si>
  <si>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</si>
  <si>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</si>
  <si>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</si>
  <si>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</si>
  <si>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</si>
  <si>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</si>
  <si>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</si>
  <si>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</si>
  <si>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</si>
  <si>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</si>
  <si>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</si>
  <si>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</si>
  <si>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</si>
  <si>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</si>
  <si>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</si>
  <si>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</si>
  <si>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</si>
  <si>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</si>
  <si>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</si>
  <si>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</si>
  <si>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</si>
  <si>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</si>
  <si>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</si>
  <si>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</si>
  <si>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</si>
  <si>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</si>
  <si>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</si>
  <si>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</si>
  <si>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</si>
  <si>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</si>
  <si>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</si>
  <si>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</si>
  <si>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</si>
  <si>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</si>
  <si>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</si>
  <si>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</si>
  <si>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</si>
  <si>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</si>
  <si>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</si>
  <si>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</si>
  <si>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</si>
  <si>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</si>
  <si>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</si>
  <si>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</si>
  <si>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</si>
  <si>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</si>
  <si>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</si>
  <si>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</si>
  <si>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</si>
  <si>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</si>
  <si>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</si>
  <si>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</si>
  <si>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</si>
  <si>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</si>
  <si>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</si>
  <si>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</si>
  <si>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</si>
  <si>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</si>
  <si>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</si>
  <si>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</si>
  <si>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</si>
  <si>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</si>
  <si>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</si>
  <si>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</si>
  <si>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</si>
  <si>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</si>
  <si>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</si>
  <si>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</si>
  <si>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</si>
  <si>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</si>
  <si>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</si>
  <si>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</si>
  <si>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</si>
  <si>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</si>
  <si>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</si>
  <si>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</si>
  <si>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</si>
  <si>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</si>
  <si>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</si>
  <si>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</si>
  <si>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</si>
  <si>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</si>
  <si>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</si>
  <si>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</si>
  <si>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</si>
  <si>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</si>
  <si>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</si>
  <si>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</si>
  <si>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</si>
  <si>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</si>
  <si>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</si>
  <si>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</si>
  <si>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</si>
  <si>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</si>
  <si>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</si>
  <si>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</si>
  <si>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</si>
  <si>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</si>
  <si>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</si>
  <si>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</si>
  <si>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</si>
  <si>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</si>
  <si>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</si>
  <si>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</si>
  <si>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</si>
  <si>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</si>
  <si>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</si>
  <si>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</si>
  <si>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</si>
  <si>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</si>
  <si>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</si>
  <si>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</si>
  <si>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</si>
  <si>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</si>
  <si>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</si>
  <si>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</si>
  <si>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</si>
  <si>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</si>
  <si>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</si>
  <si>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</si>
  <si>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</si>
  <si>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</si>
  <si>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</si>
  <si>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</si>
  <si>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</si>
  <si>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</si>
  <si>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</si>
  <si>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</si>
  <si>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</si>
  <si>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</si>
  <si>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</si>
  <si>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</si>
  <si>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</si>
  <si>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</si>
  <si>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</si>
  <si>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</si>
  <si>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</si>
  <si>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</si>
  <si>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</si>
  <si>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</si>
  <si>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</si>
  <si>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</si>
  <si>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</si>
  <si>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</si>
  <si>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</si>
  <si>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</si>
  <si>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</si>
  <si>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</si>
  <si>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</si>
  <si>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</si>
  <si>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</si>
  <si>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</si>
  <si>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</si>
  <si>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</si>
  <si>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</si>
  <si>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</si>
  <si>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</si>
  <si>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</si>
  <si>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</si>
  <si>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</si>
  <si>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</si>
  <si>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</si>
  <si>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</si>
  <si>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</si>
  <si>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</si>
  <si>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</si>
  <si>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</si>
  <si>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</si>
  <si>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</si>
  <si>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</si>
  <si>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</si>
  <si>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</si>
  <si>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</si>
  <si>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</si>
  <si>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</si>
  <si>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</si>
  <si>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</si>
  <si>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</si>
  <si>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</si>
  <si>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</si>
  <si>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</si>
  <si>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</si>
  <si>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</si>
  <si>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</si>
  <si>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</si>
  <si>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</si>
  <si>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</si>
  <si>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</si>
  <si>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</si>
  <si>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</si>
  <si>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</si>
  <si>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</si>
  <si>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</si>
  <si>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</si>
  <si>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</si>
  <si>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</si>
  <si>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</si>
  <si>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</si>
  <si>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</si>
  <si>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</si>
  <si>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</si>
  <si>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</si>
  <si>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</si>
  <si>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</si>
  <si>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</si>
  <si>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</si>
  <si>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</si>
  <si>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</si>
  <si>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</si>
  <si>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</si>
  <si>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</si>
  <si>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</si>
  <si>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</si>
  <si>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</si>
  <si>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</si>
  <si>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</si>
  <si>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</si>
  <si>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</si>
  <si>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</si>
  <si>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</si>
  <si>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</si>
  <si>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</si>
  <si>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</si>
  <si>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</si>
  <si>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</si>
  <si>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</si>
  <si>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</si>
  <si>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</si>
  <si>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</si>
  <si>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</si>
  <si>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</si>
  <si>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</si>
  <si>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</si>
  <si>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</si>
  <si>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</si>
  <si>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</si>
  <si>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</si>
  <si>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</si>
  <si>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</si>
  <si>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</si>
  <si>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</si>
  <si>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</si>
  <si>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</si>
  <si>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</si>
  <si>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</si>
  <si>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</si>
  <si>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</si>
  <si>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</si>
  <si>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</si>
  <si>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</si>
  <si>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</si>
  <si>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</si>
  <si>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</si>
  <si>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</si>
  <si>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</si>
  <si>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</si>
  <si>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</si>
  <si>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</si>
  <si>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</si>
  <si>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</si>
  <si>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</si>
  <si>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</si>
  <si>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</si>
  <si>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</si>
  <si>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</si>
  <si>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</si>
  <si>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</si>
  <si>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</si>
  <si>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</si>
  <si>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</si>
  <si>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</si>
  <si>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</si>
  <si>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</si>
  <si>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</si>
  <si>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</si>
  <si>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</si>
  <si>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</si>
  <si>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</si>
  <si>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</si>
  <si>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</si>
  <si>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</si>
  <si>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</si>
  <si>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</si>
  <si>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</si>
  <si>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</si>
  <si>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</si>
  <si>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</si>
  <si>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</si>
  <si>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</si>
  <si>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</si>
  <si>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</si>
  <si>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</si>
  <si>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</si>
  <si>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</si>
  <si>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</si>
  <si>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</si>
  <si>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</si>
  <si>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</si>
  <si>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</si>
  <si>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</si>
  <si>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</si>
  <si>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</si>
  <si>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</si>
  <si>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</si>
  <si>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</si>
  <si>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</si>
  <si>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</si>
  <si>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</si>
  <si>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</si>
  <si>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</si>
  <si>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</si>
  <si>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</si>
  <si>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</si>
  <si>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</si>
  <si>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</si>
  <si>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</si>
  <si>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</si>
  <si>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</si>
  <si>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</si>
  <si>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</si>
  <si>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</si>
  <si>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</si>
  <si>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</si>
  <si>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</si>
  <si>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</si>
  <si>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</si>
  <si>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</si>
  <si>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</si>
  <si>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</si>
  <si>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</si>
  <si>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</si>
  <si>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</si>
  <si>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</si>
  <si>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</si>
  <si>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</si>
  <si>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</si>
  <si>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</si>
  <si>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</si>
  <si>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</si>
  <si>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</si>
  <si>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</si>
  <si>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</si>
  <si>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</si>
  <si>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</si>
  <si>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</si>
  <si>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</si>
  <si>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</si>
  <si>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</si>
  <si>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</si>
  <si>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</si>
  <si>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</si>
  <si>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</si>
  <si>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</si>
  <si>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</si>
  <si>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</si>
  <si>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</si>
  <si>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</si>
  <si>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</si>
  <si>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</si>
  <si>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</si>
  <si>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</si>
  <si>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</si>
  <si>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</si>
  <si>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</si>
  <si>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</si>
  <si>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</si>
  <si>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</si>
  <si>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</si>
  <si>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</si>
  <si>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</si>
  <si>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</si>
  <si>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</si>
  <si>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</si>
  <si>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</si>
  <si>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</si>
  <si>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</si>
  <si>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</si>
  <si>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</si>
  <si>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</si>
  <si>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</si>
  <si>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</si>
  <si>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</si>
  <si>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</si>
  <si>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</si>
  <si>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</si>
  <si>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</si>
  <si>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</si>
  <si>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</si>
  <si>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</si>
  <si>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</si>
  <si>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</si>
  <si>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</si>
  <si>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</si>
  <si>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</si>
  <si>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</si>
  <si>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</si>
  <si>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</si>
  <si>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</si>
  <si>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</si>
  <si>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</si>
  <si>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</si>
  <si>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</si>
  <si>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</si>
  <si>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</si>
  <si>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</si>
  <si>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</si>
  <si>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</si>
  <si>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</si>
  <si>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</si>
  <si>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</si>
  <si>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</si>
  <si>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</si>
  <si>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</si>
  <si>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</si>
  <si>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</si>
  <si>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</si>
  <si>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</si>
  <si>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</si>
  <si>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</si>
  <si>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</si>
  <si>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</si>
  <si>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</si>
  <si>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</si>
  <si>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</si>
  <si>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</si>
  <si>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</si>
  <si>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</si>
  <si>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</si>
  <si>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</si>
  <si>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</si>
  <si>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</si>
  <si>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</si>
  <si>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</si>
  <si>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</si>
  <si>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</si>
  <si>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</si>
  <si>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</si>
  <si>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</si>
  <si>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</si>
  <si>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</si>
  <si>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</si>
  <si>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</si>
  <si>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</si>
  <si>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</si>
  <si>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</si>
  <si>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</si>
  <si>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</si>
  <si>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</si>
  <si>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</si>
  <si>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</si>
  <si>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</si>
  <si>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</si>
  <si>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</si>
  <si>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</si>
  <si>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</si>
  <si>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</si>
  <si>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</si>
  <si>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</si>
  <si>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</si>
  <si>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</si>
  <si>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</si>
  <si>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</si>
  <si>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</si>
  <si>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</si>
  <si>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</si>
  <si>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</si>
  <si>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</si>
  <si>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</si>
  <si>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</si>
  <si>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</si>
  <si>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</si>
  <si>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</si>
  <si>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</si>
  <si>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</si>
  <si>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</si>
  <si>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</si>
  <si>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</si>
  <si>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</si>
  <si>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</si>
  <si>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</si>
  <si>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</si>
  <si>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</si>
  <si>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</si>
  <si>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</si>
  <si>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</si>
  <si>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</si>
  <si>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</si>
  <si>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</si>
  <si>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</si>
  <si>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</si>
  <si>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</si>
  <si>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</si>
  <si>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</si>
  <si>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</si>
  <si>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</si>
  <si>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</si>
  <si>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</si>
  <si>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</si>
  <si>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</si>
  <si>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</si>
  <si>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</si>
  <si>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</si>
  <si>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</si>
  <si>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</si>
  <si>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</si>
  <si>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</si>
  <si>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</si>
  <si>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</si>
  <si>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</si>
  <si>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</si>
  <si>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</si>
  <si>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</si>
  <si>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</si>
  <si>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</si>
  <si>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</si>
  <si>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</si>
  <si>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</si>
  <si>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</si>
  <si>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</si>
  <si>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</si>
  <si>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</si>
  <si>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</si>
  <si>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</si>
  <si>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</si>
  <si>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</si>
  <si>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</si>
  <si>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</si>
  <si>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</si>
  <si>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</si>
  <si>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</si>
  <si>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</si>
  <si>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</si>
  <si>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</si>
  <si>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</si>
  <si>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</si>
  <si>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</si>
  <si>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</si>
  <si>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</si>
  <si>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</si>
  <si>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</si>
  <si>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</si>
  <si>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</si>
  <si>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</si>
  <si>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</si>
  <si>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</si>
  <si>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</si>
  <si>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</si>
  <si>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</si>
  <si>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</si>
  <si>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</si>
  <si>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</si>
  <si>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</si>
  <si>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</si>
  <si>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</si>
  <si>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</si>
  <si>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</si>
  <si>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</si>
  <si>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</si>
  <si>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</si>
  <si>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</si>
  <si>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</si>
  <si>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</si>
  <si>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</si>
  <si>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</si>
  <si>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</si>
  <si>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</si>
  <si>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</si>
  <si>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</si>
  <si>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</si>
  <si>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</si>
  <si>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</si>
  <si>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</si>
  <si>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</si>
  <si>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</si>
  <si>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</si>
  <si>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</si>
  <si>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</si>
  <si>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</si>
  <si>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</si>
  <si>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</si>
  <si>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</si>
  <si>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</si>
  <si>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</si>
  <si>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</si>
  <si>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</si>
  <si>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</si>
  <si>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</si>
  <si>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</si>
  <si>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</si>
  <si>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</si>
  <si>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</si>
  <si>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</si>
  <si>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</si>
  <si>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</si>
  <si>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</si>
  <si>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</si>
  <si>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</si>
  <si>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</si>
  <si>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</si>
  <si>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</si>
  <si>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</si>
  <si>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</si>
  <si>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</si>
  <si>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</si>
  <si>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</si>
  <si>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</si>
  <si>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</si>
  <si>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</si>
  <si>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</si>
  <si>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</si>
  <si>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</si>
  <si>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</si>
  <si>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</si>
  <si>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</si>
  <si>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</si>
  <si>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</si>
  <si>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</si>
  <si>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</si>
  <si>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</si>
  <si>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</si>
  <si>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</si>
  <si>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</si>
  <si>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</si>
  <si>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</si>
  <si>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</si>
  <si>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</si>
  <si>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</si>
  <si>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</si>
  <si>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</si>
  <si>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</si>
  <si>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</si>
  <si>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</si>
  <si>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</si>
  <si>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</si>
  <si>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</si>
  <si>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</si>
  <si>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</si>
  <si>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</si>
  <si>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</si>
  <si>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</si>
  <si>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</si>
  <si>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</si>
  <si>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</si>
  <si>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</si>
  <si>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</si>
  <si>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</si>
  <si>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</si>
  <si>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</si>
  <si>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</si>
  <si>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</si>
  <si>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</si>
  <si>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</si>
  <si>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</si>
  <si>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</si>
  <si>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</si>
  <si>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</si>
  <si>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</si>
  <si>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</si>
  <si>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</si>
  <si>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</si>
  <si>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</si>
  <si>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</si>
  <si>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</si>
  <si>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</si>
  <si>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</si>
  <si>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</si>
  <si>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</si>
  <si>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</si>
  <si>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</si>
  <si>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</si>
  <si>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</si>
  <si>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</si>
  <si>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</si>
  <si>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</si>
  <si>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</si>
  <si>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</si>
  <si>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</si>
  <si>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</si>
  <si>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</si>
  <si>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</si>
  <si>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</si>
  <si>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</si>
  <si>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</si>
  <si>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</si>
  <si>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</si>
  <si>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</si>
  <si>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</si>
  <si>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</si>
  <si>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</si>
  <si>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</si>
  <si>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</si>
  <si>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</si>
  <si>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</si>
  <si>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</si>
  <si>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</si>
  <si>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</si>
  <si>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</si>
  <si>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</si>
  <si>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</si>
  <si>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</si>
  <si>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</si>
  <si>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</si>
  <si>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</si>
  <si>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</si>
  <si>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</si>
  <si>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</si>
  <si>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</si>
  <si>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</si>
  <si>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</si>
  <si>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</si>
  <si>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</si>
  <si>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</si>
  <si>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</si>
  <si>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</si>
  <si>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</si>
  <si>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</si>
  <si>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</si>
  <si>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</si>
  <si>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</si>
  <si>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</si>
  <si>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</si>
  <si>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</si>
  <si>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</si>
  <si>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</si>
  <si>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</si>
  <si>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</si>
  <si>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</si>
  <si>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</si>
  <si>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</si>
  <si>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</si>
  <si>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</si>
  <si>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</si>
  <si>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</si>
  <si>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</si>
  <si>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</si>
  <si>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</si>
  <si>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</si>
  <si>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</si>
  <si>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</si>
  <si>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</si>
  <si>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</si>
  <si>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</si>
  <si>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</si>
  <si>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</si>
  <si>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</si>
  <si>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</si>
  <si>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</si>
  <si>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</si>
  <si>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</si>
  <si>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</si>
  <si>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</si>
  <si>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</si>
  <si>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</si>
  <si>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</si>
  <si>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</si>
  <si>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</si>
  <si>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</si>
  <si>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</si>
  <si>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</si>
  <si>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</si>
  <si>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</si>
  <si>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</si>
  <si>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</si>
  <si>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</si>
  <si>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</si>
  <si>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</si>
  <si>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</si>
  <si>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</si>
  <si>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</si>
  <si>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</si>
  <si>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</si>
  <si>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</si>
  <si>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</si>
  <si>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</si>
  <si>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</si>
  <si>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</si>
  <si>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</si>
  <si>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</si>
  <si>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</si>
  <si>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</si>
  <si>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</si>
  <si>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</si>
  <si>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</si>
  <si>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</si>
  <si>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</si>
  <si>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</si>
  <si>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</si>
  <si>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</si>
  <si>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</si>
  <si>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</si>
  <si>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</si>
  <si>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</si>
  <si>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</si>
  <si>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</si>
  <si>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</si>
  <si>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</si>
  <si>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</si>
  <si>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</si>
  <si>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</si>
  <si>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</si>
  <si>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</si>
  <si>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</si>
  <si>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</si>
  <si>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</si>
  <si>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</si>
  <si>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</si>
  <si>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</si>
  <si>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</si>
  <si>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</si>
  <si>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</si>
  <si>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</si>
  <si>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</si>
  <si>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</si>
  <si>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</si>
  <si>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</si>
  <si>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</si>
  <si>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</si>
  <si>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</si>
  <si>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</si>
  <si>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</si>
  <si>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</si>
  <si>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</si>
  <si>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</si>
  <si>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</si>
  <si>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</si>
  <si>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</si>
  <si>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</si>
  <si>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</si>
  <si>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</si>
  <si>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</si>
  <si>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</si>
  <si>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</si>
  <si>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</si>
  <si>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</si>
  <si>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</si>
  <si>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</si>
  <si>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</si>
  <si>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</si>
  <si>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</si>
  <si>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</si>
  <si>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</si>
  <si>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</si>
  <si>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</si>
  <si>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</si>
  <si>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</si>
  <si>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</si>
  <si>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</si>
  <si>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</si>
  <si>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</si>
  <si>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</si>
  <si>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</si>
  <si>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</si>
  <si>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</si>
  <si>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</si>
  <si>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</si>
  <si>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</si>
  <si>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</si>
  <si>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</si>
  <si>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</si>
  <si>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</si>
  <si>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</si>
  <si>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</si>
  <si>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</si>
  <si>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</si>
  <si>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</si>
  <si>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</si>
  <si>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</si>
  <si>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</si>
  <si>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</si>
  <si>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</si>
  <si>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</si>
  <si>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</si>
  <si>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</si>
  <si>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</si>
  <si>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</si>
  <si>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</si>
  <si>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</si>
  <si>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</si>
  <si>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</si>
  <si>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</si>
  <si>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</si>
  <si>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</si>
  <si>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</si>
  <si>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</si>
  <si>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</si>
  <si>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</si>
  <si>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</si>
  <si>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</si>
  <si>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</si>
  <si>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</si>
  <si>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</si>
  <si>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</si>
  <si>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</si>
  <si>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</si>
  <si>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</si>
  <si>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</si>
  <si>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</si>
  <si>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</si>
  <si>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</si>
  <si>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</si>
  <si>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</si>
  <si>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</si>
  <si>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</si>
  <si>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</si>
  <si>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</si>
  <si>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</si>
  <si>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</si>
  <si>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</si>
  <si>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</si>
  <si>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</si>
  <si>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</si>
  <si>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</si>
  <si>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</si>
  <si>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</si>
  <si>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</si>
  <si>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</si>
  <si>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</si>
  <si>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</si>
  <si>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</si>
  <si>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</si>
  <si>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</si>
  <si>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</si>
  <si>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</si>
  <si>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</si>
  <si>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</si>
  <si>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</si>
  <si>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</si>
  <si>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</si>
  <si>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</si>
  <si>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</si>
  <si>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</si>
  <si>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</si>
  <si>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</si>
  <si>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</si>
  <si>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</si>
  <si>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</si>
  <si>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</si>
  <si>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</si>
  <si>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</si>
  <si>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</si>
  <si>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</si>
  <si>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</si>
  <si>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</si>
  <si>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</si>
  <si>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</si>
  <si>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</si>
  <si>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</si>
  <si>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</si>
  <si>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</si>
  <si>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</si>
  <si>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</si>
  <si>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</si>
  <si>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</si>
  <si>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</si>
  <si>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</si>
  <si>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</si>
  <si>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</si>
  <si>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</si>
  <si>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</si>
  <si>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</si>
  <si>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</si>
  <si>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</si>
  <si>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</si>
  <si>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</si>
  <si>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</si>
  <si>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</si>
  <si>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</si>
  <si>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</si>
  <si>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</si>
  <si>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</si>
  <si>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</si>
  <si>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</si>
  <si>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</si>
  <si>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</si>
  <si>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</si>
  <si>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</si>
  <si>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</si>
  <si>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</si>
  <si>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</si>
  <si>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</si>
  <si>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</si>
  <si>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</si>
  <si>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</si>
  <si>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</si>
  <si>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</si>
  <si>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</si>
  <si>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</si>
  <si>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</si>
  <si>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</si>
  <si>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</si>
  <si>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</si>
  <si>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</si>
  <si>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</si>
  <si>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</si>
  <si>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</si>
  <si>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</si>
  <si>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</si>
  <si>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</si>
  <si>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</si>
  <si>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</si>
  <si>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</si>
  <si>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</si>
  <si>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</si>
  <si>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</si>
  <si>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</si>
  <si>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</si>
  <si>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</si>
  <si>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</si>
  <si>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</si>
  <si>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</si>
  <si>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</si>
  <si>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</si>
  <si>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</si>
  <si>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</si>
  <si>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</si>
  <si>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</si>
  <si>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</si>
  <si>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</si>
  <si>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</si>
  <si>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</si>
  <si>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</si>
  <si>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</si>
  <si>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</si>
  <si>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</si>
  <si>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</si>
  <si>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</si>
  <si>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</si>
  <si>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</si>
  <si>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</si>
  <si>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</si>
  <si>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</si>
  <si>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</si>
  <si>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</si>
  <si>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</si>
  <si>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</si>
  <si>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</si>
  <si>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</si>
  <si>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</si>
  <si>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</si>
  <si>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</si>
  <si>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</si>
  <si>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</si>
  <si>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</si>
  <si>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</si>
  <si>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</si>
  <si>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</si>
  <si>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</si>
  <si>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</si>
  <si>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</si>
  <si>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</si>
  <si>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</si>
  <si>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</si>
  <si>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</si>
  <si>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</si>
  <si>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</si>
  <si>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</si>
  <si>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</si>
  <si>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</si>
  <si>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</si>
  <si>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</si>
  <si>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</si>
  <si>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</si>
  <si>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</si>
  <si>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</si>
  <si>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</si>
  <si>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</si>
  <si>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</si>
  <si>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</si>
  <si>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</si>
  <si>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</si>
  <si>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</si>
  <si>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</si>
  <si>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</si>
  <si>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</si>
  <si>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</si>
  <si>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</si>
  <si>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</si>
  <si>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</si>
  <si>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</si>
  <si>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</si>
  <si>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</si>
  <si>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</si>
  <si>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</si>
  <si>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</si>
  <si>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</si>
  <si>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</si>
  <si>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</si>
  <si>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</si>
  <si>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</si>
  <si>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</si>
  <si>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</si>
  <si>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</si>
  <si>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</si>
  <si>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</si>
  <si>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</si>
  <si>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</si>
  <si>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</si>
  <si>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</si>
  <si>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</si>
  <si>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</si>
  <si>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</si>
  <si>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</si>
  <si>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</si>
  <si>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</si>
  <si>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</si>
  <si>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</si>
  <si>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</si>
  <si>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</si>
  <si>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</si>
  <si>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</si>
  <si>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</si>
  <si>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</si>
  <si>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</si>
  <si>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</si>
  <si>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</si>
  <si>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</si>
  <si>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</si>
  <si>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</si>
  <si>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</si>
  <si>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</si>
  <si>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</si>
  <si>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</si>
  <si>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</si>
  <si>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</si>
  <si>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</si>
  <si>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</si>
  <si>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</si>
  <si>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</si>
  <si>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</si>
  <si>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</si>
  <si>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</si>
  <si>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</si>
  <si>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</si>
  <si>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</si>
  <si>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</si>
  <si>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</si>
  <si>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</si>
  <si>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</si>
  <si>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</si>
  <si>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</si>
  <si>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</si>
  <si>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</si>
  <si>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</si>
  <si>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</si>
  <si>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</si>
  <si>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</si>
  <si>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</si>
  <si>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</si>
  <si>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</si>
  <si>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</si>
  <si>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</si>
  <si>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</si>
  <si>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</si>
  <si>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</si>
  <si>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</si>
  <si>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</si>
  <si>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</si>
  <si>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</si>
  <si>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</si>
  <si>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</si>
  <si>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</si>
  <si>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</si>
  <si>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</si>
  <si>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</si>
  <si>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</si>
  <si>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</si>
  <si>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</si>
  <si>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</si>
  <si>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</si>
  <si>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</si>
  <si>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</si>
  <si>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</si>
  <si>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</si>
  <si>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</si>
  <si>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</si>
  <si>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</si>
  <si>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</si>
  <si>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</si>
  <si>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</si>
  <si>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</si>
  <si>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</si>
  <si>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</si>
  <si>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</si>
  <si>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</si>
  <si>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</si>
  <si>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</si>
  <si>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</si>
  <si>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</si>
  <si>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</si>
  <si>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</si>
  <si>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</si>
  <si>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</si>
  <si>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</si>
  <si>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</si>
  <si>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</si>
  <si>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</si>
  <si>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</si>
  <si>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</si>
  <si>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</si>
  <si>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</si>
  <si>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</si>
  <si>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</si>
  <si>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</si>
  <si>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</si>
  <si>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</si>
  <si>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</si>
  <si>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</si>
  <si>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</si>
  <si>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</si>
  <si>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</si>
  <si>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</si>
  <si>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</si>
  <si>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</si>
  <si>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</si>
  <si>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</si>
  <si>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</si>
  <si>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</si>
  <si>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</si>
  <si>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</si>
  <si>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</si>
  <si>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</si>
  <si>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</si>
  <si>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</si>
  <si>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</si>
  <si>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</si>
  <si>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</si>
  <si>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</si>
  <si>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</si>
  <si>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</si>
  <si>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</si>
  <si>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</si>
  <si>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</si>
  <si>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</si>
  <si>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</si>
  <si>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</si>
  <si>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</si>
  <si>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</si>
  <si>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</si>
  <si>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</si>
  <si>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</si>
  <si>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</si>
  <si>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</si>
  <si>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</si>
  <si>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</si>
  <si>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</si>
  <si>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</si>
  <si>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</si>
  <si>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</si>
  <si>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</si>
  <si>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</si>
  <si>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</si>
  <si>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</si>
  <si>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</si>
  <si>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</si>
  <si>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</si>
  <si>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</si>
  <si>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</si>
  <si>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</si>
  <si>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</si>
  <si>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</si>
  <si>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</si>
  <si>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</si>
  <si>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</si>
  <si>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</si>
  <si>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</si>
  <si>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</si>
  <si>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</si>
  <si>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</si>
  <si>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</si>
  <si>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</si>
  <si>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</si>
  <si>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</si>
  <si>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</si>
  <si>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</si>
  <si>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</si>
  <si>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</si>
  <si>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</si>
  <si>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</si>
  <si>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</si>
  <si>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</si>
  <si>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</si>
  <si>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</si>
  <si>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</si>
  <si>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</si>
  <si>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</si>
  <si>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</si>
  <si>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</si>
  <si>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</si>
  <si>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</si>
  <si>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</si>
  <si>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</si>
  <si>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</si>
  <si>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</si>
  <si>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</si>
  <si>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</si>
  <si>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</si>
  <si>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</si>
  <si>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</si>
  <si>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</si>
  <si>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</si>
  <si>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</si>
  <si>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</si>
  <si>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</si>
  <si>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</si>
  <si>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</si>
  <si>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</si>
  <si>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</si>
  <si>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</si>
  <si>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</si>
  <si>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</si>
  <si>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</si>
  <si>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</si>
  <si>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</si>
  <si>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</si>
  <si>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</si>
  <si>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</si>
  <si>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</si>
  <si>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</si>
  <si>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</si>
  <si>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</si>
  <si>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</si>
  <si>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</si>
  <si>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</si>
  <si>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</si>
  <si>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</si>
  <si>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</si>
  <si>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</si>
  <si>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</si>
  <si>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</si>
  <si>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</si>
  <si>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</si>
  <si>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</si>
  <si>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</si>
  <si>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</si>
  <si>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</si>
  <si>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</si>
  <si>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</si>
  <si>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</si>
  <si>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</si>
  <si>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</si>
  <si>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</si>
  <si>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</si>
  <si>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</si>
  <si>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</si>
  <si>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</si>
  <si>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</si>
  <si>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</si>
  <si>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</si>
  <si>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</si>
  <si>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</si>
  <si>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</si>
  <si>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</si>
  <si>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</si>
  <si>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</si>
  <si>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</si>
  <si>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</si>
  <si>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</si>
  <si>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</si>
  <si>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</si>
  <si>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</si>
  <si>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</si>
  <si>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</si>
  <si>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</si>
  <si>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</si>
  <si>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</si>
  <si>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</si>
  <si>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</si>
  <si>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</si>
  <si>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</si>
  <si>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</si>
  <si>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</si>
  <si>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</si>
  <si>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</si>
  <si>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</si>
  <si>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</si>
  <si>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</si>
  <si>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</si>
  <si>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</si>
  <si>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</si>
  <si>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</si>
  <si>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</si>
  <si>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</si>
  <si>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</si>
  <si>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</si>
  <si>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</si>
  <si>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</si>
  <si>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</si>
  <si>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</si>
  <si>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</si>
  <si>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</si>
  <si>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</si>
  <si>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</si>
  <si>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</si>
  <si>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</si>
  <si>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</si>
  <si>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</si>
  <si>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</si>
  <si>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</si>
  <si>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</si>
  <si>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</si>
  <si>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</si>
  <si>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</si>
  <si>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</si>
  <si>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</si>
  <si>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</si>
  <si>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</si>
  <si>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</si>
  <si>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</si>
  <si>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</si>
  <si>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</si>
  <si>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</si>
  <si>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</si>
  <si>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</si>
  <si>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</si>
  <si>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</si>
  <si>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</si>
  <si>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</si>
  <si>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</si>
  <si>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</si>
  <si>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</si>
  <si>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</si>
  <si>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</si>
  <si>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</si>
  <si>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</si>
  <si>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</si>
  <si>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</si>
  <si>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</si>
  <si>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</si>
  <si>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</si>
  <si>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</si>
  <si>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</si>
  <si>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</si>
  <si>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</si>
  <si>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</si>
  <si>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</si>
  <si>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</si>
  <si>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</si>
  <si>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</si>
  <si>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</si>
  <si>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</si>
  <si>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</si>
  <si>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</si>
  <si>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</si>
  <si>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</si>
  <si>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</si>
  <si>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</si>
  <si>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</si>
  <si>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</si>
  <si>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</si>
  <si>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</si>
  <si>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</si>
  <si>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</si>
  <si>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</si>
  <si>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</si>
  <si>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</si>
  <si>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</si>
  <si>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</si>
  <si>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</si>
  <si>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</si>
  <si>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</si>
  <si>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</si>
  <si>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</si>
  <si>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</si>
  <si>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</si>
  <si>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</si>
  <si>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</si>
  <si>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</si>
  <si>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</si>
  <si>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</si>
  <si>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</si>
  <si>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</si>
  <si>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</si>
  <si>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</si>
  <si>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</si>
  <si>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</si>
  <si>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</si>
  <si>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</si>
  <si>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</si>
  <si>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</si>
  <si>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</si>
  <si>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</si>
  <si>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</si>
  <si>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</si>
  <si>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</si>
  <si>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</si>
  <si>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</si>
  <si>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</si>
  <si>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</si>
  <si>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</si>
  <si>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</si>
  <si>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</si>
  <si>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</si>
  <si>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</si>
  <si>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</si>
  <si>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</si>
  <si>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</si>
  <si>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</si>
  <si>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</si>
  <si>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</si>
  <si>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</si>
  <si>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</si>
  <si>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</si>
  <si>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</si>
  <si>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</si>
  <si>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</si>
  <si>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</si>
  <si>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</si>
  <si>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</si>
  <si>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</si>
  <si>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</si>
  <si>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</si>
  <si>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</si>
  <si>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</si>
  <si>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</si>
  <si>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</si>
  <si>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</si>
  <si>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</si>
  <si>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</si>
  <si>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</si>
  <si>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</si>
  <si>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</si>
  <si>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</si>
  <si>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</si>
  <si>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</si>
  <si>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</si>
  <si>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</si>
  <si>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</si>
  <si>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</si>
  <si>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</si>
  <si>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</si>
  <si>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</si>
  <si>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</si>
  <si>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</si>
  <si>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</si>
  <si>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</si>
  <si>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</si>
  <si>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</si>
  <si>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</si>
  <si>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</si>
  <si>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</si>
  <si>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</si>
  <si>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</si>
  <si>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</si>
  <si>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</si>
  <si>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</si>
  <si>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</si>
  <si>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</si>
  <si>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</si>
  <si>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</si>
  <si>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</si>
  <si>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</si>
  <si>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</si>
  <si>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</si>
  <si>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</si>
  <si>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</si>
  <si>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</si>
  <si>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</si>
  <si>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</si>
  <si>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</si>
  <si>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</si>
  <si>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</si>
  <si>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</si>
  <si>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</si>
  <si>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</si>
  <si>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</si>
  <si>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</si>
  <si>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</si>
  <si>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</si>
  <si>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</si>
  <si>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</si>
  <si>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</si>
  <si>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</si>
  <si>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</si>
  <si>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</si>
  <si>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</si>
  <si>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</si>
  <si>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</si>
  <si>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</si>
  <si>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</si>
  <si>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</si>
  <si>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</si>
  <si>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</si>
  <si>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</si>
  <si>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</si>
  <si>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</si>
  <si>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</si>
  <si>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</si>
  <si>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</si>
  <si>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</si>
  <si>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</si>
  <si>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</si>
  <si>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</si>
  <si>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</si>
  <si>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</si>
  <si>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</si>
  <si>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</si>
  <si>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</si>
  <si>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</si>
  <si>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</si>
  <si>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</si>
  <si>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</si>
  <si>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</si>
  <si>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</si>
  <si>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</si>
  <si>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</si>
  <si>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</si>
  <si>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</si>
  <si>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</si>
  <si>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</si>
  <si>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</si>
  <si>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</si>
  <si>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</si>
  <si>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</si>
  <si>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</si>
  <si>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</si>
  <si>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</si>
  <si>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</si>
  <si>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</si>
  <si>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</si>
  <si>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</si>
  <si>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</si>
  <si>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</si>
  <si>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</si>
  <si>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</si>
  <si>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</si>
  <si>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</si>
  <si>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</si>
  <si>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</si>
  <si>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</si>
  <si>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</si>
  <si>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</si>
  <si>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</si>
  <si>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</si>
  <si>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</si>
  <si>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</si>
  <si>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</si>
  <si>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</si>
  <si>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</si>
  <si>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</si>
  <si>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</si>
  <si>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</si>
  <si>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</si>
  <si>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</si>
  <si>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</si>
  <si>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</si>
  <si>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</si>
  <si>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</si>
  <si>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</si>
  <si>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</si>
  <si>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</si>
  <si>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</si>
  <si>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</si>
  <si>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</si>
  <si>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</si>
  <si>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</si>
  <si>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</si>
  <si>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</si>
  <si>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</si>
  <si>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</si>
  <si>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</si>
  <si>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</si>
  <si>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</si>
  <si>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</si>
  <si>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</si>
  <si>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</si>
  <si>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</si>
  <si>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</si>
  <si>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</si>
  <si>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</si>
  <si>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</si>
  <si>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</si>
  <si>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</si>
  <si>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</si>
  <si>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</si>
  <si>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</si>
  <si>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</si>
  <si>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</si>
  <si>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</si>
  <si>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</si>
  <si>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</si>
  <si>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</si>
  <si>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</si>
  <si>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</si>
  <si>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</si>
  <si>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</si>
  <si>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</si>
  <si>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</si>
  <si>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</si>
  <si>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</si>
  <si>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</si>
  <si>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</si>
  <si>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</si>
  <si>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</si>
  <si>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</si>
  <si>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</si>
  <si>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</si>
  <si>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</si>
  <si>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</si>
  <si>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</si>
  <si>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</si>
  <si>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</si>
  <si>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</si>
  <si>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</si>
  <si>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</si>
  <si>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</si>
  <si>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</si>
  <si>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</si>
  <si>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</si>
  <si>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</si>
  <si>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</si>
  <si>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</si>
  <si>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</si>
  <si>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</si>
  <si>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</si>
  <si>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</si>
  <si>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</si>
  <si>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</si>
  <si>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</si>
  <si>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</si>
  <si>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</si>
  <si>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</si>
  <si>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</si>
  <si>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</si>
  <si>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</si>
  <si>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</si>
  <si>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</si>
  <si>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</si>
  <si>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</si>
  <si>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</si>
  <si>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</si>
  <si>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</si>
  <si>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</si>
  <si>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</si>
  <si>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</si>
  <si>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</si>
  <si>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</si>
  <si>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</si>
  <si>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</si>
  <si>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</si>
  <si>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</si>
  <si>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</si>
  <si>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</si>
  <si>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</si>
  <si>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</si>
  <si>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</si>
  <si>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</si>
  <si>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</si>
  <si>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</si>
  <si>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</si>
  <si>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</si>
  <si>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</si>
  <si>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</si>
  <si>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</si>
  <si>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</si>
  <si>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</si>
  <si>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</si>
  <si>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</si>
  <si>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</si>
  <si>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</si>
  <si>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</si>
  <si>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</si>
  <si>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</si>
  <si>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</si>
  <si>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</si>
  <si>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</si>
  <si>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</si>
  <si>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</si>
  <si>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</si>
  <si>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</si>
  <si>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</si>
  <si>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</si>
  <si>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</si>
  <si>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</si>
  <si>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</si>
  <si>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</si>
  <si>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</si>
  <si>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</si>
  <si>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</si>
  <si>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</si>
  <si>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</si>
  <si>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</si>
  <si>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</si>
  <si>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</si>
  <si>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</si>
  <si>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</si>
  <si>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</si>
  <si>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</si>
  <si>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</si>
  <si>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</si>
  <si>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</si>
  <si>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</si>
  <si>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</si>
  <si>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</si>
  <si>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</si>
  <si>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</si>
  <si>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</si>
  <si>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</si>
  <si>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</si>
  <si>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</si>
  <si>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</si>
  <si>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</si>
  <si>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</si>
  <si>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</si>
  <si>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</si>
  <si>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</si>
  <si>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</si>
  <si>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</si>
  <si>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</si>
  <si>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</si>
  <si>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</si>
  <si>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</si>
  <si>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</si>
  <si>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</si>
  <si>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</si>
  <si>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</si>
  <si>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</si>
  <si>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</si>
  <si>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</si>
  <si>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</si>
  <si>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</si>
  <si>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</si>
  <si>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</si>
  <si>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</si>
  <si>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</si>
  <si>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</si>
  <si>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</si>
  <si>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</si>
  <si>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</si>
  <si>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</si>
  <si>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</si>
  <si>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</si>
  <si>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</si>
  <si>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</si>
  <si>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</si>
  <si>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</si>
  <si>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</si>
  <si>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</si>
  <si>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</si>
  <si>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</si>
  <si>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</si>
  <si>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</si>
  <si>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</si>
  <si>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</si>
  <si>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</si>
  <si>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</si>
  <si>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</si>
  <si>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</si>
  <si>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</si>
  <si>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</si>
  <si>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</si>
  <si>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</si>
  <si>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</si>
  <si>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</si>
  <si>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</si>
  <si>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</si>
  <si>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</si>
  <si>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</si>
  <si>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</si>
  <si>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</si>
  <si>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</si>
  <si>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</si>
  <si>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</si>
  <si>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</si>
  <si>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</si>
  <si>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</si>
  <si>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</si>
  <si>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</si>
  <si>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</si>
  <si>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</si>
  <si>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</si>
  <si>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</si>
  <si>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</si>
  <si>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</si>
  <si>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</si>
  <si>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</si>
  <si>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</si>
  <si>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</si>
  <si>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</si>
  <si>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</si>
  <si>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</si>
  <si>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</si>
  <si>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</si>
  <si>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</si>
  <si>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</si>
  <si>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</si>
  <si>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</si>
  <si>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</si>
  <si>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</si>
  <si>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</si>
  <si>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</si>
  <si>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</si>
  <si>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</si>
  <si>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</si>
  <si>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</si>
  <si>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</si>
  <si>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</si>
  <si>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</si>
  <si>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</si>
  <si>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</si>
  <si>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</si>
  <si>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</si>
  <si>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</si>
  <si>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</si>
  <si>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</si>
  <si>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</si>
  <si>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</si>
  <si>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</si>
  <si>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</si>
  <si>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</si>
  <si>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</si>
  <si>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</si>
  <si>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</si>
  <si>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</si>
  <si>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</si>
  <si>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</si>
  <si>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</si>
  <si>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</si>
  <si>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</si>
  <si>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</si>
  <si>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</si>
  <si>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</si>
  <si>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</si>
  <si>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</si>
  <si>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</si>
  <si>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</si>
  <si>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</si>
  <si>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</si>
  <si>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</si>
  <si>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</si>
  <si>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</si>
  <si>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</si>
  <si>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</si>
  <si>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</si>
  <si>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</si>
  <si>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</si>
  <si>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</si>
  <si>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</si>
  <si>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</si>
  <si>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</si>
  <si>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</si>
  <si>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</si>
  <si>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</si>
  <si>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</si>
  <si>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</si>
  <si>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</si>
  <si>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</si>
  <si>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</si>
  <si>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</si>
  <si>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</si>
  <si>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</si>
  <si>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</si>
  <si>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</si>
  <si>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</si>
  <si>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</si>
  <si>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</si>
  <si>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</si>
  <si>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</si>
  <si>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</si>
  <si>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</si>
  <si>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</si>
  <si>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</si>
  <si>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</si>
  <si>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</si>
  <si>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</si>
  <si>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</si>
  <si>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</si>
  <si>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</si>
  <si>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</si>
  <si>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</si>
  <si>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</si>
  <si>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</si>
  <si>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</si>
  <si>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</si>
  <si>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</si>
  <si>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</si>
  <si>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</si>
  <si>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</si>
  <si>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</si>
  <si>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</si>
  <si>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</si>
  <si>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</si>
  <si>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</si>
  <si>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</si>
  <si>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</si>
  <si>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</si>
  <si>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</si>
  <si>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</si>
  <si>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</si>
  <si>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</si>
  <si>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</si>
  <si>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</si>
  <si>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</si>
  <si>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</si>
  <si>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</si>
  <si>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</si>
  <si>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</si>
  <si>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</si>
  <si>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</si>
  <si>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</si>
  <si>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</si>
  <si>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</si>
  <si>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</si>
  <si>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</si>
  <si>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</si>
  <si>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</si>
  <si>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</si>
  <si>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</si>
  <si>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</si>
  <si>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</si>
  <si>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</si>
  <si>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</si>
  <si>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</si>
  <si>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</si>
  <si>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</si>
  <si>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</si>
  <si>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</si>
  <si>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</si>
  <si>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</si>
  <si>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</si>
  <si>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</si>
  <si>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</si>
  <si>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</si>
  <si>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</si>
  <si>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</si>
  <si>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</si>
  <si>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</si>
  <si>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</si>
  <si>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</si>
  <si>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</si>
  <si>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</si>
  <si>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</si>
  <si>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</si>
  <si>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</si>
  <si>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</si>
  <si>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</si>
  <si>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</si>
  <si>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</si>
  <si>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</si>
  <si>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</si>
  <si>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</si>
  <si>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</si>
  <si>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</si>
  <si>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</si>
  <si>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</si>
  <si>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</si>
  <si>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</si>
  <si>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</si>
  <si>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</si>
  <si>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</si>
  <si>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</si>
  <si>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</si>
  <si>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</si>
  <si>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</si>
  <si>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</si>
  <si>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</si>
  <si>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</si>
  <si>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</si>
  <si>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</si>
  <si>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</si>
  <si>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</si>
  <si>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</si>
  <si>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</si>
  <si>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</si>
  <si>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</si>
  <si>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</si>
  <si>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</si>
  <si>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</si>
  <si>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</si>
  <si>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</si>
  <si>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</si>
  <si>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</si>
  <si>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</si>
  <si>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</si>
  <si>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</si>
  <si>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</si>
  <si>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</si>
  <si>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</si>
  <si>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</si>
  <si>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</si>
  <si>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</si>
  <si>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</si>
  <si>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</si>
  <si>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</si>
  <si>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</si>
  <si>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</si>
  <si>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</si>
  <si>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</si>
  <si>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</si>
  <si>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</si>
  <si>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</si>
  <si>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</si>
  <si>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</si>
  <si>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</si>
  <si>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</si>
  <si>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</si>
  <si>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</si>
  <si>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</si>
  <si>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</si>
  <si>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</si>
  <si>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</si>
  <si>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</si>
  <si>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</si>
  <si>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</si>
  <si>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</si>
  <si>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</si>
  <si>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</si>
  <si>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</si>
  <si>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</si>
  <si>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</si>
  <si>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</si>
  <si>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</si>
  <si>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</si>
  <si>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</si>
  <si>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</si>
  <si>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</si>
  <si>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</si>
  <si>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</si>
  <si>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</si>
  <si>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</si>
  <si>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</si>
  <si>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</si>
  <si>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</si>
  <si>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</si>
  <si>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</si>
  <si>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</si>
  <si>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</si>
  <si>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</si>
  <si>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</si>
  <si>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</si>
  <si>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</si>
  <si>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</si>
  <si>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</si>
  <si>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</si>
  <si>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</si>
  <si>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</si>
  <si>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</si>
  <si>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</si>
  <si>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</si>
  <si>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</si>
  <si>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</si>
  <si>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</si>
  <si>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</si>
  <si>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</si>
  <si>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</si>
  <si>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</si>
  <si>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</si>
  <si>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</si>
  <si>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</si>
  <si>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</si>
  <si>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</si>
  <si>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</si>
  <si>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</si>
  <si>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</si>
  <si>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</si>
  <si>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</si>
  <si>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</si>
  <si>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</si>
  <si>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</si>
  <si>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</si>
  <si>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</si>
  <si>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</si>
  <si>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</si>
  <si>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</si>
  <si>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</si>
  <si>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</si>
  <si>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</si>
  <si>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</si>
  <si>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</si>
  <si>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</si>
  <si>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</si>
  <si>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</si>
  <si>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</si>
  <si>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</si>
  <si>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</si>
  <si>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</si>
  <si>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</si>
  <si>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</si>
  <si>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</si>
  <si>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</si>
  <si>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</si>
  <si>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</si>
  <si>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</si>
  <si>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</si>
  <si>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</si>
  <si>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</si>
  <si>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</si>
  <si>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</si>
  <si>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</si>
  <si>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</si>
  <si>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</si>
  <si>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</si>
  <si>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</si>
  <si>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</si>
  <si>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</si>
  <si>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</si>
  <si>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</si>
  <si>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</si>
  <si>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</si>
  <si>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</si>
  <si>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</si>
  <si>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</si>
  <si>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</si>
  <si>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</si>
  <si>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</si>
  <si>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</si>
  <si>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</si>
  <si>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</si>
  <si>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</si>
  <si>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</si>
  <si>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</si>
  <si>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</si>
  <si>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</si>
  <si>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</si>
  <si>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</si>
  <si>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</si>
  <si>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</si>
  <si>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</si>
  <si>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</si>
  <si>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</si>
  <si>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</si>
  <si>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</si>
  <si>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</si>
  <si>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</si>
  <si>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</si>
  <si>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</si>
  <si>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</si>
  <si>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</si>
  <si>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</si>
  <si>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</si>
  <si>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</si>
  <si>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</si>
  <si>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</si>
  <si>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</si>
  <si>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</si>
  <si>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</si>
  <si>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</si>
  <si>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</si>
  <si>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</si>
  <si>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</si>
  <si>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</si>
  <si>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</si>
  <si>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</si>
  <si>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</si>
  <si>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</si>
  <si>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</si>
  <si>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</si>
  <si>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</si>
  <si>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</si>
  <si>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</si>
  <si>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</si>
  <si>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</si>
  <si>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</si>
  <si>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</si>
  <si>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</si>
  <si>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</si>
  <si>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</si>
  <si>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</si>
  <si>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</si>
  <si>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</si>
  <si>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</si>
  <si>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</si>
  <si>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</si>
  <si>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</si>
  <si>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</si>
  <si>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</si>
  <si>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</si>
  <si>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</si>
  <si>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</si>
  <si>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</si>
  <si>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</si>
  <si>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</si>
  <si>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</si>
  <si>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</si>
  <si>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</si>
  <si>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</si>
  <si>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</si>
  <si>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</si>
  <si>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</si>
  <si>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</si>
  <si>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</si>
  <si>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</si>
  <si>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</si>
  <si>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</si>
  <si>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</si>
  <si>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</si>
  <si>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</si>
  <si>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</si>
  <si>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</si>
  <si>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</si>
  <si>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</si>
  <si>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</si>
  <si>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</si>
  <si>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</si>
  <si>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</si>
  <si>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</si>
  <si>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</si>
  <si>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</si>
  <si>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</si>
  <si>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</si>
  <si>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</si>
  <si>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</si>
  <si>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</si>
  <si>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</si>
  <si>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</si>
  <si>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</si>
  <si>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</si>
  <si>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</si>
  <si>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</si>
  <si>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</si>
  <si>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</si>
  <si>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</si>
  <si>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</si>
  <si>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</si>
  <si>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</si>
  <si>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</si>
  <si>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</si>
  <si>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</si>
  <si>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</si>
  <si>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</si>
  <si>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</si>
  <si>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</si>
  <si>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</si>
  <si>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</si>
  <si>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</si>
  <si>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</si>
  <si>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</si>
  <si>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</si>
  <si>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</si>
  <si>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</si>
  <si>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</si>
  <si>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</si>
  <si>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</si>
  <si>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</si>
  <si>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</si>
  <si>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</si>
  <si>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</si>
  <si>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</si>
  <si>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</si>
  <si>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</si>
  <si>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</si>
  <si>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</si>
  <si>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</si>
  <si>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</si>
  <si>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</si>
  <si>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</si>
  <si>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</si>
  <si>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</si>
  <si>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</si>
  <si>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</si>
  <si>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</si>
  <si>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</si>
  <si>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</si>
  <si>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</si>
  <si>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</si>
  <si>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</si>
  <si>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</si>
  <si>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</si>
  <si>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</si>
  <si>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</si>
  <si>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</si>
  <si>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</si>
  <si>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</si>
  <si>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</si>
  <si>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</si>
  <si>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</si>
  <si>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</si>
  <si>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</si>
  <si>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</si>
  <si>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</si>
  <si>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</si>
  <si>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</si>
  <si>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</si>
  <si>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</si>
  <si>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</si>
  <si>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</si>
  <si>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</si>
  <si>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</si>
  <si>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</si>
  <si>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</si>
  <si>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</si>
  <si>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</si>
  <si>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</si>
  <si>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</si>
  <si>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</si>
  <si>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</si>
  <si>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</si>
  <si>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</si>
  <si>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</si>
  <si>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</si>
  <si>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</si>
  <si>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</si>
  <si>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</si>
  <si>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</si>
  <si>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</si>
  <si>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</si>
  <si>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</si>
  <si>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</si>
  <si>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</si>
  <si>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</si>
  <si>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</si>
  <si>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</si>
  <si>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</si>
  <si>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</si>
  <si>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</si>
  <si>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</si>
  <si>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</si>
  <si>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</si>
  <si>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</si>
  <si>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</si>
  <si>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</si>
  <si>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</si>
  <si>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</si>
  <si>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</si>
  <si>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</si>
  <si>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</si>
  <si>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</si>
  <si>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</si>
  <si>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</si>
  <si>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</si>
  <si>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</si>
  <si>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</si>
  <si>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</si>
  <si>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</si>
  <si>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</si>
  <si>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</si>
  <si>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</si>
  <si>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</si>
  <si>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</si>
  <si>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</si>
  <si>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</si>
  <si>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</si>
  <si>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</si>
  <si>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</si>
  <si>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</si>
  <si>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</si>
  <si>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</si>
  <si>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</si>
  <si>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</si>
  <si>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</si>
  <si>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</si>
  <si>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</si>
  <si>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</si>
  <si>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</si>
  <si>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</si>
  <si>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</si>
  <si>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</si>
  <si>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</si>
  <si>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</si>
  <si>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</si>
  <si>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</si>
  <si>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</si>
  <si>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</si>
  <si>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</si>
  <si>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</si>
  <si>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</si>
  <si>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</si>
  <si>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</si>
  <si>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</si>
  <si>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</si>
  <si>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</si>
  <si>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</si>
  <si>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</si>
  <si>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</si>
  <si>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</si>
  <si>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</si>
  <si>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</si>
  <si>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</si>
  <si>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</si>
  <si>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</si>
  <si>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</si>
  <si>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</si>
  <si>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</si>
  <si>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</si>
  <si>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</si>
  <si>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</si>
  <si>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</si>
  <si>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</si>
  <si>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</si>
  <si>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</si>
  <si>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</si>
  <si>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</si>
  <si>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</si>
  <si>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</si>
  <si>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</si>
  <si>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</si>
  <si>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</si>
  <si>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</si>
  <si>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</si>
  <si>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</si>
  <si>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</si>
  <si>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</si>
  <si>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</si>
  <si>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</si>
  <si>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</si>
  <si>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</si>
  <si>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</si>
  <si>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</si>
  <si>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</si>
  <si>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</si>
  <si>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</si>
  <si>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</si>
  <si>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</si>
  <si>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</si>
  <si>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</si>
  <si>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</si>
  <si>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</si>
  <si>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</si>
  <si>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</si>
  <si>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</si>
  <si>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</si>
  <si>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</si>
  <si>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</si>
  <si>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</si>
  <si>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</si>
  <si>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</si>
  <si>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</si>
  <si>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</si>
  <si>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</si>
  <si>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</si>
  <si>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</si>
  <si>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</si>
  <si>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</si>
  <si>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</si>
  <si>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</si>
  <si>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</si>
  <si>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</si>
  <si>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</si>
  <si>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</si>
  <si>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</si>
  <si>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</si>
  <si>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</si>
  <si>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</si>
  <si>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</si>
  <si>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</si>
  <si>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</si>
  <si>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</si>
  <si>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</si>
  <si>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</si>
  <si>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</si>
  <si>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</si>
  <si>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</si>
  <si>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</si>
  <si>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</si>
  <si>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</si>
  <si>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</si>
  <si>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</si>
  <si>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</si>
  <si>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</si>
  <si>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</si>
  <si>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</si>
  <si>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</si>
  <si>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</si>
  <si>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</si>
  <si>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</si>
  <si>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</si>
  <si>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</si>
  <si>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</si>
  <si>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</si>
  <si>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</si>
  <si>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</si>
  <si>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</si>
  <si>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</si>
  <si>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</si>
  <si>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</si>
  <si>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</si>
  <si>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</si>
  <si>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</si>
  <si>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</si>
  <si>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</si>
  <si>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</si>
  <si>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</si>
  <si>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</si>
  <si>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</si>
  <si>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</si>
  <si>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</si>
  <si>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</si>
  <si>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</si>
  <si>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</si>
  <si>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</si>
  <si>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</si>
  <si>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</si>
  <si>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</si>
  <si>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</si>
  <si>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</si>
  <si>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</si>
  <si>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</si>
  <si>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</si>
  <si>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</si>
  <si>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</si>
  <si>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</si>
  <si>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</si>
  <si>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</si>
  <si>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</si>
  <si>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</si>
  <si>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</si>
  <si>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</si>
  <si>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</si>
  <si>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</si>
  <si>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</si>
  <si>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</si>
  <si>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</si>
  <si>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</si>
  <si>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</si>
  <si>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</si>
  <si>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</si>
  <si>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</si>
  <si>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</si>
  <si>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</si>
  <si>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</si>
  <si>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</si>
  <si>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</si>
  <si>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</si>
  <si>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</si>
  <si>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</si>
  <si>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</si>
  <si>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</si>
  <si>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</si>
  <si>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</si>
  <si>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</si>
  <si>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</si>
  <si>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</si>
  <si>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</si>
  <si>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</si>
  <si>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</si>
  <si>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</si>
  <si>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</si>
  <si>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</si>
  <si>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</si>
  <si>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</si>
  <si>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</si>
  <si>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</si>
  <si>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</si>
  <si>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</si>
  <si>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</si>
  <si>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</si>
  <si>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</si>
  <si>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</si>
  <si>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</si>
  <si>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</si>
  <si>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</si>
  <si>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</si>
  <si>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</si>
  <si>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</si>
  <si>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</si>
  <si>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</si>
  <si>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</si>
  <si>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</si>
  <si>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</si>
  <si>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</si>
  <si>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</si>
  <si>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</si>
  <si>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</si>
  <si>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</si>
  <si>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</si>
  <si>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</si>
  <si>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</si>
  <si>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</si>
  <si>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</si>
  <si>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</si>
  <si>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</si>
  <si>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</si>
  <si>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</si>
  <si>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</si>
  <si>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</si>
  <si>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</si>
  <si>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</si>
  <si>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</si>
  <si>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</si>
  <si>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</si>
  <si>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</si>
  <si>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</si>
  <si>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</si>
  <si>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</si>
  <si>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</si>
  <si>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</si>
  <si>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</si>
  <si>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</si>
  <si>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</si>
  <si>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</si>
  <si>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</si>
  <si>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</si>
  <si>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</si>
  <si>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</si>
  <si>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</si>
  <si>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</si>
  <si>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</si>
  <si>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</si>
  <si>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</si>
  <si>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</si>
  <si>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</si>
  <si>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</si>
  <si>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</si>
  <si>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</si>
  <si>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</si>
  <si>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</si>
  <si>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</si>
  <si>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</si>
  <si>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</si>
  <si>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</si>
  <si>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</si>
  <si>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</si>
  <si>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</si>
  <si>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</si>
  <si>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</si>
  <si>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</si>
  <si>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</si>
  <si>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</si>
  <si>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</si>
  <si>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</si>
  <si>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</si>
  <si>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</si>
  <si>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</si>
  <si>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</si>
  <si>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</si>
  <si>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</si>
  <si>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</si>
  <si>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</si>
  <si>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</si>
  <si>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</si>
  <si>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</si>
  <si>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</si>
  <si>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</si>
  <si>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</si>
  <si>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</si>
  <si>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</si>
  <si>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</si>
  <si>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</si>
  <si>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</si>
  <si>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</si>
  <si>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</si>
  <si>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</si>
  <si>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</si>
  <si>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</si>
  <si>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</si>
  <si>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</si>
  <si>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</si>
  <si>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</si>
  <si>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</si>
  <si>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</si>
  <si>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</si>
  <si>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</si>
  <si>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</si>
  <si>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</si>
  <si>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</si>
  <si>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</si>
  <si>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</si>
  <si>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</si>
  <si>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</si>
  <si>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</si>
  <si>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</si>
  <si>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</si>
  <si>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</si>
  <si>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</si>
  <si>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</si>
  <si>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</si>
  <si>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</si>
  <si>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</si>
  <si>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</si>
  <si>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</si>
  <si>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</si>
  <si>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</si>
  <si>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</si>
  <si>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</si>
  <si>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</si>
  <si>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</si>
  <si>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</si>
  <si>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</si>
  <si>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</si>
  <si>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</si>
  <si>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</si>
  <si>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</si>
  <si>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</si>
  <si>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</si>
  <si>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</si>
  <si>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</si>
  <si>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</si>
  <si>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</si>
  <si>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</si>
  <si>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</si>
  <si>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</si>
  <si>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</si>
  <si>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</si>
  <si>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</si>
  <si>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</si>
  <si>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</si>
  <si>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</si>
  <si>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</si>
  <si>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</si>
  <si>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</si>
  <si>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</si>
  <si>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</si>
  <si>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</si>
  <si>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</si>
  <si>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</si>
  <si>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</si>
  <si>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</si>
  <si>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</si>
  <si>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</si>
  <si>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</si>
  <si>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</si>
  <si>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</si>
  <si>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</si>
  <si>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</si>
  <si>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</si>
  <si>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</si>
  <si>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</si>
  <si>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</si>
  <si>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</si>
  <si>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</si>
  <si>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</si>
  <si>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</si>
  <si>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</si>
  <si>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</si>
  <si>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</si>
  <si>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</si>
  <si>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</si>
  <si>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</si>
  <si>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</si>
  <si>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</si>
  <si>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</si>
  <si>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</si>
  <si>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</si>
  <si>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</si>
  <si>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</si>
  <si>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</si>
  <si>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</si>
  <si>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</si>
  <si>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</si>
  <si>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</si>
  <si>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</si>
  <si>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</si>
  <si>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</si>
  <si>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</si>
  <si>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</si>
  <si>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</si>
  <si>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</si>
  <si>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</si>
  <si>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</si>
  <si>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</si>
  <si>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</si>
  <si>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</si>
  <si>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</si>
  <si>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</si>
  <si>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</si>
  <si>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</si>
  <si>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</si>
  <si>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</si>
  <si>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</si>
  <si>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</si>
  <si>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</si>
  <si>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</si>
  <si>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</si>
  <si>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</si>
  <si>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</si>
  <si>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</si>
  <si>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</si>
  <si>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</si>
  <si>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</si>
  <si>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</si>
  <si>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</si>
  <si>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</si>
  <si>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</si>
  <si>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</si>
  <si>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</si>
  <si>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</si>
  <si>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</si>
  <si>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</si>
  <si>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</si>
  <si>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</si>
  <si>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</si>
  <si>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</si>
  <si>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</si>
  <si>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</si>
  <si>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</si>
  <si>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</si>
  <si>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</si>
  <si>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</si>
  <si>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</si>
  <si>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</si>
  <si>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</si>
  <si>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</si>
  <si>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</si>
  <si>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</si>
  <si>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</si>
  <si>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</si>
  <si>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</si>
  <si>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</si>
  <si>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</si>
  <si>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</si>
  <si>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</si>
  <si>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</si>
  <si>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</si>
  <si>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</si>
  <si>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</si>
  <si>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</si>
  <si>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</si>
  <si>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</si>
  <si>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</si>
  <si>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</si>
  <si>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</si>
  <si>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</si>
  <si>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</si>
  <si>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</si>
  <si>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</si>
  <si>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</si>
  <si>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</si>
  <si>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</si>
  <si>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</si>
  <si>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</si>
  <si>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</si>
  <si>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</si>
  <si>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</si>
  <si>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</si>
  <si>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</si>
  <si>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</si>
  <si>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</si>
  <si>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</si>
  <si>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</si>
  <si>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</si>
  <si>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</si>
  <si>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</si>
  <si>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</si>
  <si>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</si>
  <si>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</si>
  <si>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</si>
  <si>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</si>
  <si>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</si>
  <si>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</si>
  <si>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</si>
  <si>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</si>
  <si>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</si>
  <si>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</si>
  <si>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</si>
  <si>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</si>
  <si>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</si>
  <si>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</si>
  <si>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</si>
  <si>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</si>
  <si>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</si>
  <si>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</si>
  <si>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</si>
  <si>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</si>
  <si>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</si>
  <si>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</si>
  <si>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</si>
  <si>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</si>
  <si>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</si>
  <si>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</si>
  <si>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</si>
  <si>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</si>
  <si>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</si>
  <si>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</si>
  <si>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</si>
  <si>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</si>
  <si>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</si>
  <si>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</si>
  <si>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</si>
  <si>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</si>
  <si>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</si>
  <si>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</si>
  <si>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</si>
  <si>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</si>
  <si>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</si>
  <si>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</si>
  <si>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</si>
  <si>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</si>
  <si>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</si>
  <si>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</si>
  <si>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</si>
  <si>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</si>
  <si>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</si>
  <si>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</si>
  <si>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</si>
  <si>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</si>
  <si>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</si>
  <si>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</si>
  <si>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</si>
  <si>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</si>
  <si>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</si>
  <si>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</si>
  <si>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</si>
  <si>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</si>
  <si>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</si>
  <si>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</si>
  <si>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</si>
  <si>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</si>
  <si>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</si>
  <si>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</si>
  <si>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</si>
  <si>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</si>
  <si>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</si>
  <si>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</si>
  <si>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</si>
  <si>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</si>
  <si>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</si>
  <si>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</si>
  <si>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</si>
  <si>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</si>
  <si>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</si>
  <si>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</si>
  <si>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</si>
  <si>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</si>
  <si>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</si>
  <si>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</si>
  <si>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</si>
  <si>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</si>
  <si>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</si>
  <si>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</si>
  <si>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</si>
  <si>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</si>
  <si>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</si>
  <si>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</si>
  <si>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</si>
  <si>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</si>
  <si>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</si>
  <si>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</si>
  <si>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</si>
  <si>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</si>
  <si>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</si>
  <si>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</si>
  <si>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</si>
  <si>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</si>
  <si>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</si>
  <si>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</si>
  <si>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</si>
  <si>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</si>
  <si>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</si>
  <si>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</si>
  <si>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</si>
  <si>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</si>
  <si>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</si>
  <si>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</si>
  <si>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</si>
  <si>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</si>
  <si>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</si>
  <si>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</si>
  <si>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</si>
  <si>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</si>
  <si>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</si>
  <si>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</si>
  <si>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</si>
  <si>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</si>
  <si>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</si>
  <si>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</si>
  <si>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</si>
  <si>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</si>
  <si>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</si>
  <si>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</si>
  <si>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</si>
  <si>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</si>
  <si>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</si>
  <si>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</si>
  <si>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</si>
  <si>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</si>
  <si>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</si>
  <si>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</si>
  <si>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</si>
  <si>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</si>
  <si>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</si>
  <si>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</si>
  <si>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</si>
  <si>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</si>
  <si>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</si>
  <si>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</si>
  <si>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</si>
  <si>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</si>
  <si>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</si>
  <si>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</si>
  <si>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</si>
  <si>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</si>
  <si>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</si>
  <si>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</si>
  <si>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</si>
  <si>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</si>
  <si>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</si>
  <si>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</si>
  <si>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</si>
  <si>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</si>
  <si>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</si>
  <si>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</si>
  <si>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</si>
  <si>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</si>
  <si>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</si>
  <si>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</si>
  <si>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</si>
  <si>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</si>
  <si>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</si>
  <si>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</si>
  <si>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</si>
  <si>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</si>
  <si>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</si>
  <si>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</si>
  <si>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</si>
  <si>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</si>
  <si>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</si>
  <si>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</si>
  <si>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</si>
  <si>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</si>
  <si>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</si>
  <si>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</si>
  <si>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</si>
  <si>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</si>
  <si>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</si>
  <si>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</si>
  <si>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</si>
  <si>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</si>
  <si>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</si>
  <si>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</si>
  <si>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</si>
  <si>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</si>
  <si>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</si>
  <si>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</si>
  <si>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</si>
  <si>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</si>
  <si>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</si>
  <si>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</si>
  <si>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</si>
  <si>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</si>
  <si>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</si>
  <si>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</si>
  <si>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</si>
  <si>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</si>
  <si>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</si>
  <si>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</si>
  <si>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</si>
  <si>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</si>
  <si>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</si>
  <si>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</si>
  <si>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</si>
  <si>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</si>
  <si>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</si>
  <si>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</si>
  <si>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</si>
  <si>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</si>
  <si>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</si>
  <si>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</si>
  <si>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</si>
  <si>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</si>
  <si>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</si>
  <si>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</si>
  <si>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</si>
  <si>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</si>
  <si>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</si>
  <si>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</si>
  <si>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</si>
  <si>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</si>
  <si>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</si>
  <si>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</si>
  <si>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</si>
  <si>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</si>
  <si>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</si>
  <si>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</si>
  <si>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</si>
  <si>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</si>
  <si>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</si>
  <si>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</si>
  <si>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</si>
  <si>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</si>
  <si>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</si>
  <si>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</si>
  <si>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</si>
  <si>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</si>
  <si>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</si>
  <si>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</si>
  <si>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</si>
  <si>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</si>
  <si>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</si>
  <si>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</si>
  <si>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</si>
  <si>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</si>
  <si>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</si>
  <si>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</si>
  <si>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</si>
  <si>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</si>
  <si>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</si>
  <si>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</si>
  <si>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</si>
  <si>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</si>
  <si>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</si>
  <si>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</si>
  <si>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</si>
  <si>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</si>
  <si>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</si>
  <si>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</si>
  <si>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</si>
  <si>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</si>
  <si>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</si>
  <si>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</si>
  <si>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</si>
  <si>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</si>
  <si>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</si>
  <si>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</si>
  <si>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</si>
  <si>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</si>
  <si>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</si>
  <si>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</si>
  <si>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</si>
  <si>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</si>
  <si>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</si>
  <si>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</si>
  <si>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</si>
  <si>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</si>
  <si>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</si>
  <si>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</si>
  <si>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</si>
  <si>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</si>
  <si>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</si>
  <si>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</si>
  <si>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</si>
  <si>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</si>
  <si>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</si>
  <si>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</si>
  <si>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</si>
  <si>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</si>
  <si>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</si>
  <si>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</si>
  <si>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</si>
  <si>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</si>
  <si>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</si>
  <si>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</si>
  <si>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</si>
  <si>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</si>
  <si>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</si>
  <si>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</si>
  <si>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</si>
  <si>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</si>
  <si>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</si>
  <si>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</si>
  <si>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</si>
  <si>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</si>
  <si>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</si>
  <si>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</si>
  <si>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</si>
  <si>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</si>
  <si>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</si>
  <si>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</si>
  <si>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</si>
  <si>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</si>
  <si>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</si>
  <si>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</si>
  <si>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</si>
  <si>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</si>
  <si>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</si>
  <si>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</si>
  <si>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</si>
  <si>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</si>
  <si>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</si>
  <si>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</si>
  <si>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</si>
  <si>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</si>
  <si>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</si>
  <si>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</si>
  <si>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</si>
  <si>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</si>
  <si>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</si>
  <si>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</si>
  <si>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</si>
  <si>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</si>
  <si>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</si>
  <si>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</si>
  <si>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</si>
  <si>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</si>
  <si>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</si>
  <si>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</si>
  <si>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</si>
  <si>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</si>
  <si>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</si>
  <si>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</si>
  <si>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</si>
  <si>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</si>
  <si>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</si>
  <si>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</si>
  <si>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</si>
  <si>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</si>
  <si>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</si>
  <si>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</si>
  <si>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</si>
  <si>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</si>
  <si>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</si>
  <si>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</si>
  <si>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</si>
  <si>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</si>
  <si>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</si>
  <si>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</si>
  <si>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</si>
  <si>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</si>
  <si>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</si>
  <si>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</si>
  <si>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</si>
  <si>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</si>
  <si>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</si>
  <si>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</si>
  <si>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</si>
  <si>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</si>
  <si>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</si>
  <si>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</si>
  <si>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</si>
  <si>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</si>
  <si>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</si>
  <si>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</si>
  <si>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</si>
  <si>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</si>
  <si>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</si>
  <si>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</si>
  <si>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</si>
  <si>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</si>
  <si>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</si>
  <si>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</si>
  <si>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</si>
  <si>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</si>
  <si>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</si>
  <si>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</si>
  <si>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</si>
  <si>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</si>
  <si>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</si>
  <si>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</si>
  <si>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</si>
  <si>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</si>
  <si>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</si>
  <si>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</si>
  <si>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</si>
  <si>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</si>
  <si>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</si>
  <si>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</si>
  <si>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</si>
  <si>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</si>
  <si>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</si>
  <si>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</si>
  <si>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</si>
  <si>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</si>
  <si>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</si>
  <si>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</si>
  <si>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</si>
  <si>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</si>
  <si>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</si>
  <si>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</si>
  <si>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</si>
  <si>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</si>
  <si>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</si>
  <si>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</si>
  <si>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</si>
  <si>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</si>
  <si>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</si>
  <si>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</si>
  <si>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</si>
  <si>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</si>
  <si>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</si>
  <si>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</si>
  <si>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</si>
  <si>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</si>
  <si>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</si>
  <si>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</si>
  <si>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</si>
  <si>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</si>
  <si>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</si>
  <si>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</si>
  <si>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</si>
  <si>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</si>
  <si>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</si>
  <si>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</si>
  <si>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</si>
  <si>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</si>
  <si>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</si>
  <si>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</si>
  <si>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</si>
  <si>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</si>
  <si>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</si>
  <si>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</si>
  <si>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</si>
  <si>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</si>
  <si>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</si>
  <si>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</si>
  <si>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</si>
  <si>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</si>
  <si>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</si>
  <si>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</si>
  <si>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</si>
  <si>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</si>
  <si>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</si>
  <si>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</si>
  <si>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</si>
  <si>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</si>
  <si>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</si>
  <si>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</si>
  <si>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</si>
  <si>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</si>
  <si>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</si>
  <si>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</si>
  <si>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</si>
  <si>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</si>
  <si>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</si>
  <si>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</si>
  <si>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</si>
  <si>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</si>
  <si>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</si>
  <si>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</si>
  <si>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</si>
  <si>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</si>
  <si>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</si>
  <si>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</si>
  <si>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</si>
  <si>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</si>
  <si>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</si>
  <si>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</si>
  <si>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</si>
  <si>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</si>
  <si>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</si>
  <si>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</si>
  <si>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</si>
  <si>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</si>
  <si>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</si>
  <si>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</si>
  <si>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</si>
  <si>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</si>
  <si>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</si>
  <si>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</si>
  <si>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</si>
  <si>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</si>
  <si>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</si>
  <si>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</si>
  <si>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</si>
  <si>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</si>
  <si>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</si>
  <si>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</si>
  <si>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</si>
  <si>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</si>
  <si>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</si>
  <si>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</si>
  <si>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</si>
  <si>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</si>
  <si>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</si>
  <si>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</si>
  <si>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</si>
  <si>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</si>
  <si>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</si>
  <si>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</si>
  <si>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</si>
  <si>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</si>
  <si>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</si>
  <si>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</si>
  <si>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</si>
  <si>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</si>
  <si>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</si>
  <si>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</si>
  <si>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</si>
  <si>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</si>
  <si>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</si>
  <si>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</si>
  <si>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</si>
  <si>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</si>
  <si>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</si>
  <si>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</si>
  <si>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</si>
  <si>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</si>
  <si>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</si>
  <si>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</si>
  <si>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</si>
  <si>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</si>
  <si>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</si>
  <si>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</si>
  <si>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</si>
  <si>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</si>
  <si>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</si>
  <si>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</si>
  <si>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</si>
  <si>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</si>
  <si>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</si>
  <si>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</si>
  <si>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</si>
  <si>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</si>
  <si>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</si>
  <si>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</si>
  <si>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</si>
  <si>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</si>
  <si>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</si>
  <si>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</si>
  <si>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</si>
  <si>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</si>
  <si>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</si>
  <si>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</si>
  <si>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</si>
  <si>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</si>
  <si>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</si>
  <si>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</si>
  <si>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</si>
  <si>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</si>
  <si>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</si>
  <si>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</si>
  <si>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</si>
  <si>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</si>
  <si>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</si>
  <si>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</si>
  <si>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</si>
  <si>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</si>
  <si>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</si>
  <si>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</si>
  <si>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</si>
  <si>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</si>
  <si>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</si>
  <si>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</si>
  <si>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</si>
  <si>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</si>
  <si>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</si>
  <si>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</si>
  <si>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</si>
  <si>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</si>
  <si>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</si>
  <si>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</si>
  <si>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</si>
  <si>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</si>
  <si>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</si>
  <si>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</si>
  <si>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</si>
  <si>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</si>
  <si>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</si>
  <si>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</si>
  <si>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</si>
  <si>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</si>
  <si>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</si>
  <si>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</si>
  <si>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</si>
  <si>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</si>
  <si>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</si>
  <si>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</si>
  <si>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</si>
  <si>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</si>
  <si>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</si>
  <si>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</si>
  <si>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</si>
  <si>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</si>
  <si>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</si>
  <si>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</si>
  <si>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</si>
  <si>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</si>
  <si>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</si>
  <si>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</si>
  <si>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</si>
  <si>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</si>
  <si>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</si>
  <si>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</si>
  <si>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</si>
  <si>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</si>
  <si>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</si>
  <si>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</si>
  <si>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</si>
  <si>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</si>
  <si>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</si>
  <si>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</si>
  <si>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</si>
  <si>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</si>
  <si>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</si>
  <si>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</si>
  <si>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</si>
  <si>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</si>
  <si>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</si>
  <si>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</si>
  <si>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</si>
  <si>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</si>
  <si>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</si>
  <si>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</si>
  <si>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</si>
  <si>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</si>
  <si>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</si>
  <si>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</si>
  <si>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</si>
  <si>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</si>
  <si>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</si>
  <si>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</si>
  <si>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</si>
  <si>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</si>
  <si>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</si>
  <si>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</si>
  <si>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</si>
  <si>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</si>
  <si>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</si>
  <si>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</si>
  <si>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</si>
  <si>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</si>
  <si>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</si>
  <si>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</si>
  <si>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</si>
  <si>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</si>
  <si>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</si>
  <si>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</si>
  <si>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</si>
  <si>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</si>
  <si>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</si>
  <si>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</si>
  <si>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</si>
  <si>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</si>
  <si>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</si>
  <si>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</si>
  <si>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</si>
  <si>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</si>
  <si>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</si>
  <si>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</si>
  <si>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</si>
  <si>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</si>
  <si>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</si>
  <si>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</si>
  <si>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</si>
  <si>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</si>
  <si>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</si>
  <si>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</si>
  <si>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</si>
  <si>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</si>
  <si>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</si>
  <si>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</si>
  <si>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</si>
  <si>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</si>
  <si>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</si>
  <si>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</si>
  <si>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</si>
  <si>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</si>
  <si>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</si>
  <si>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</si>
  <si>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</si>
  <si>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</si>
  <si>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</si>
  <si>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</si>
  <si>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</si>
  <si>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</si>
  <si>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</si>
  <si>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</si>
  <si>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</si>
  <si>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</si>
  <si>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</si>
  <si>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</si>
  <si>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</si>
  <si>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</si>
  <si>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</si>
  <si>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</si>
  <si>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</si>
  <si>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</si>
  <si>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</si>
  <si>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</si>
  <si>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</si>
  <si>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</si>
  <si>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</si>
  <si>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</si>
  <si>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</si>
  <si>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</si>
  <si>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</si>
  <si>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</si>
  <si>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</si>
  <si>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</si>
  <si>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</si>
  <si>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</si>
  <si>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</si>
  <si>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</si>
  <si>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</si>
  <si>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</si>
  <si>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</si>
  <si>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</si>
  <si>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</si>
  <si>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</si>
  <si>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</si>
  <si>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</si>
  <si>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</si>
  <si>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</si>
  <si>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</si>
  <si>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</si>
  <si>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</si>
  <si>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</si>
  <si>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</si>
  <si>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</si>
  <si>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</si>
  <si>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</si>
  <si>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</si>
  <si>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</si>
  <si>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</si>
  <si>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</si>
  <si>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</si>
  <si>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</si>
  <si>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</si>
  <si>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</si>
  <si>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</si>
  <si>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</si>
  <si>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</si>
  <si>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</si>
  <si>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</si>
  <si>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</si>
  <si>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</si>
  <si>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</si>
  <si>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</si>
  <si>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</si>
  <si>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</si>
  <si>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</si>
  <si>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</si>
  <si>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</si>
  <si>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</si>
  <si>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</si>
  <si>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</si>
  <si>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</si>
  <si>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</si>
  <si>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</si>
  <si>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</si>
  <si>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</si>
  <si>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</si>
  <si>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</si>
  <si>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</si>
  <si>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</si>
  <si>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</si>
  <si>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</si>
  <si>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</si>
  <si>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</si>
  <si>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</si>
  <si>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</si>
  <si>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</si>
  <si>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</si>
  <si>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</si>
  <si>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</si>
  <si>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</si>
  <si>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</si>
  <si>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</si>
  <si>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</si>
  <si>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</si>
  <si>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</si>
  <si>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</si>
  <si>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</si>
  <si>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</si>
  <si>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</si>
  <si>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</si>
  <si>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</si>
  <si>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</si>
  <si>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</si>
  <si>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</si>
  <si>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</si>
  <si>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</si>
  <si>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</si>
  <si>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</si>
  <si>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</si>
  <si>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</si>
  <si>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</si>
  <si>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</si>
  <si>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</si>
  <si>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</si>
  <si>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</si>
  <si>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</si>
  <si>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</si>
  <si>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</si>
  <si>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</si>
  <si>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</si>
  <si>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</si>
  <si>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</si>
  <si>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</si>
  <si>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</si>
  <si>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</si>
  <si>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</si>
  <si>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</si>
  <si>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</si>
  <si>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</si>
  <si>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</si>
  <si>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</si>
  <si>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</si>
  <si>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</si>
  <si>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</si>
  <si>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</si>
  <si>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</si>
  <si>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</si>
  <si>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</si>
  <si>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</si>
  <si>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</si>
  <si>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</si>
  <si>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</si>
  <si>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</si>
  <si>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</si>
  <si>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</si>
  <si>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</si>
  <si>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</si>
  <si>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</si>
  <si>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</si>
  <si>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</si>
  <si>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</si>
  <si>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</si>
  <si>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</si>
  <si>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</si>
  <si>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</si>
  <si>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</si>
  <si>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</si>
  <si>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</si>
  <si>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</si>
  <si>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</si>
  <si>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</si>
  <si>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</si>
  <si>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</si>
  <si>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</si>
  <si>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</si>
  <si>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</si>
  <si>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</si>
  <si>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</si>
  <si>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</si>
  <si>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</si>
  <si>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</si>
  <si>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</si>
  <si>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</si>
  <si>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</si>
  <si>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</si>
  <si>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</si>
  <si>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</si>
  <si>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</si>
  <si>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</si>
  <si>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</si>
  <si>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</si>
  <si>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</si>
  <si>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</si>
  <si>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</si>
  <si>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</si>
  <si>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</si>
  <si>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</si>
  <si>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</si>
  <si>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</si>
  <si>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</si>
  <si>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</si>
  <si>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</si>
  <si>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</si>
  <si>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</si>
  <si>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</si>
  <si>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</si>
  <si>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</si>
  <si>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</si>
  <si>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</si>
  <si>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</si>
  <si>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</si>
  <si>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</si>
  <si>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</si>
  <si>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</si>
  <si>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</si>
  <si>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</si>
  <si>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</si>
  <si>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</si>
  <si>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</si>
  <si>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</si>
  <si>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</si>
  <si>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</si>
  <si>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</si>
  <si>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</si>
  <si>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</si>
  <si>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</si>
  <si>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</si>
  <si>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</si>
  <si>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</si>
  <si>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</si>
  <si>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</si>
  <si>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</si>
  <si>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</si>
  <si>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</si>
  <si>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</si>
  <si>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</si>
  <si>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</si>
  <si>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</si>
  <si>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</si>
  <si>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</si>
  <si>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</si>
  <si>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</si>
  <si>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</si>
  <si>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</si>
  <si>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</si>
  <si>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</si>
  <si>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</si>
  <si>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</si>
  <si>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</si>
  <si>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</si>
  <si>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</si>
  <si>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</si>
  <si>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</si>
  <si>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</si>
  <si>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</si>
  <si>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</si>
  <si>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</si>
  <si>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</si>
  <si>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</si>
  <si>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</si>
  <si>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</si>
  <si>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</si>
  <si>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</si>
  <si>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</si>
  <si>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</si>
  <si>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</si>
  <si>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</si>
  <si>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</si>
  <si>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</si>
  <si>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</si>
  <si>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</si>
  <si>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</si>
  <si>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</si>
  <si>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</si>
  <si>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</si>
  <si>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</si>
  <si>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</si>
  <si>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</si>
  <si>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</si>
  <si>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</si>
  <si>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</si>
  <si>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</si>
  <si>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</si>
  <si>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</si>
  <si>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</si>
  <si>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</si>
  <si>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</si>
  <si>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</si>
  <si>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</si>
  <si>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</si>
  <si>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</si>
  <si>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</si>
  <si>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</si>
  <si>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</si>
  <si>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</si>
  <si>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</si>
  <si>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</si>
  <si>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</si>
  <si>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</si>
  <si>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</si>
  <si>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</si>
  <si>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</si>
  <si>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</si>
  <si>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</si>
  <si>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</si>
  <si>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</si>
  <si>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</si>
  <si>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</si>
  <si>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</si>
  <si>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</si>
  <si>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</si>
  <si>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</si>
  <si>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</si>
  <si>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</si>
  <si>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</si>
  <si>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</si>
  <si>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</si>
  <si>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</si>
  <si>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</si>
  <si>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</si>
  <si>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</si>
  <si>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</si>
  <si>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</si>
  <si>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</si>
  <si>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</si>
  <si>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</si>
  <si>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</si>
  <si>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</si>
  <si>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</si>
  <si>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</si>
  <si>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</si>
  <si>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</si>
  <si>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</si>
  <si>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</si>
  <si>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</si>
  <si>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</si>
  <si>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</si>
  <si>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</si>
  <si>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</si>
  <si>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</si>
  <si>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</si>
  <si>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</si>
  <si>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</si>
  <si>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</si>
  <si>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</si>
  <si>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</si>
  <si>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</si>
  <si>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</si>
  <si>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</si>
  <si>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</si>
  <si>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</si>
  <si>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</si>
  <si>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</si>
  <si>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</si>
  <si>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</si>
  <si>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</si>
  <si>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</si>
  <si>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</si>
  <si>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</si>
  <si>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</si>
  <si>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</si>
  <si>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</si>
  <si>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</si>
  <si>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</si>
  <si>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</si>
  <si>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</si>
  <si>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</si>
  <si>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</si>
  <si>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</si>
  <si>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</si>
  <si>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</si>
  <si>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</si>
  <si>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</si>
  <si>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</si>
  <si>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</si>
  <si>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</si>
  <si>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</si>
  <si>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</si>
  <si>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</si>
  <si>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</si>
  <si>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</si>
  <si>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</si>
  <si>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</si>
  <si>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</si>
  <si>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</si>
  <si>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</si>
  <si>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</si>
  <si>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</si>
  <si>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</si>
  <si>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</si>
  <si>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</si>
  <si>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</si>
  <si>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</si>
  <si>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</si>
  <si>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</si>
  <si>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</si>
  <si>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</si>
  <si>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</si>
  <si>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</si>
  <si>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</si>
  <si>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</si>
  <si>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</si>
  <si>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</si>
  <si>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</si>
  <si>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</si>
  <si>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</si>
  <si>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</si>
  <si>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</si>
  <si>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</si>
  <si>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</si>
  <si>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</si>
  <si>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</si>
  <si>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</si>
  <si>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</si>
  <si>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</si>
  <si>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</si>
  <si>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</si>
  <si>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</si>
  <si>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</si>
  <si>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</si>
  <si>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</si>
  <si>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</si>
  <si>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</si>
  <si>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</si>
  <si>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</si>
  <si>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</si>
  <si>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</si>
  <si>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</si>
  <si>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</si>
  <si>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</si>
  <si>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</si>
  <si>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</si>
  <si>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</si>
  <si>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</si>
  <si>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</si>
  <si>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</si>
  <si>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</si>
  <si>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</si>
  <si>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</si>
  <si>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</si>
  <si>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</si>
  <si>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</si>
  <si>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</si>
  <si>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</si>
  <si>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</si>
  <si>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</si>
  <si>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</si>
  <si>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</si>
  <si>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</si>
  <si>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</si>
  <si>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</si>
  <si>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</si>
  <si>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</si>
  <si>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</si>
  <si>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</si>
  <si>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</si>
  <si>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</si>
  <si>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</si>
  <si>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</si>
  <si>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</si>
  <si>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</si>
  <si>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</si>
  <si>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</si>
  <si>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</si>
  <si>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</si>
  <si>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</si>
  <si>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</si>
  <si>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</si>
  <si>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</si>
  <si>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</si>
  <si>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</si>
  <si>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</si>
  <si>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</si>
  <si>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</si>
  <si>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</si>
  <si>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</si>
  <si>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</si>
  <si>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</si>
  <si>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</si>
  <si>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</si>
  <si>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</si>
  <si>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</si>
  <si>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</si>
  <si>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</si>
  <si>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</si>
  <si>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</si>
  <si>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</si>
  <si>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</si>
  <si>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</si>
  <si>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</si>
  <si>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</si>
  <si>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</si>
  <si>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</si>
  <si>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</si>
  <si>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</si>
  <si>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</si>
  <si>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</si>
  <si>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</si>
  <si>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</si>
  <si>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</si>
  <si>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</si>
  <si>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</si>
  <si>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</si>
  <si>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</si>
  <si>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</si>
  <si>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</si>
  <si>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</si>
  <si>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</si>
  <si>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</si>
  <si>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</si>
  <si>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</si>
  <si>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</si>
  <si>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</si>
  <si>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</si>
  <si>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</si>
  <si>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</si>
  <si>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</si>
  <si>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</si>
  <si>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</si>
  <si>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</si>
  <si>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</si>
  <si>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</si>
  <si>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</si>
  <si>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</si>
  <si>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</si>
  <si>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</si>
  <si>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</si>
  <si>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</si>
  <si>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</si>
  <si>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</si>
  <si>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</si>
  <si>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</si>
  <si>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</si>
  <si>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</si>
  <si>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</si>
  <si>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</si>
  <si>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</si>
  <si>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</si>
  <si>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</si>
  <si>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</si>
  <si>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</si>
  <si>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</si>
  <si>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</si>
  <si>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</si>
  <si>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</si>
  <si>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</si>
  <si>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</si>
  <si>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</si>
  <si>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</si>
  <si>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</si>
  <si>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</si>
  <si>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</si>
  <si>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</si>
  <si>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</si>
  <si>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</si>
  <si>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</si>
  <si>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</si>
  <si>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</si>
  <si>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</si>
  <si>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</si>
  <si>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</si>
  <si>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</si>
  <si>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</si>
  <si>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</si>
  <si>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</si>
  <si>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</si>
  <si>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</si>
  <si>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</si>
  <si>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</si>
  <si>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</si>
  <si>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</si>
  <si>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</si>
  <si>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</si>
  <si>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</si>
  <si>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</si>
  <si>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</si>
  <si>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</si>
  <si>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</si>
  <si>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</si>
  <si>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</si>
  <si>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</si>
  <si>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</si>
  <si>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</si>
  <si>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</si>
  <si>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</si>
  <si>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</si>
  <si>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</si>
  <si>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</si>
  <si>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</si>
  <si>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</si>
  <si>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</si>
  <si>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</si>
  <si>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</si>
  <si>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</si>
  <si>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</si>
  <si>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</si>
  <si>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</si>
  <si>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</si>
  <si>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</si>
  <si>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</si>
  <si>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</si>
  <si>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</si>
  <si>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</si>
  <si>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</si>
  <si>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</si>
  <si>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</si>
  <si>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</si>
  <si>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</si>
  <si>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</si>
  <si>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</si>
  <si>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</si>
  <si>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</si>
  <si>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</si>
  <si>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</si>
  <si>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</si>
  <si>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</si>
  <si>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</si>
  <si>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</si>
  <si>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</si>
  <si>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</si>
  <si>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</si>
  <si>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</si>
  <si>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</si>
  <si>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</si>
  <si>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</si>
  <si>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</si>
  <si>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</si>
  <si>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</si>
  <si>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</si>
  <si>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</si>
  <si>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</si>
  <si>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</si>
  <si>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</si>
  <si>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</si>
  <si>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</si>
  <si>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</si>
  <si>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</si>
  <si>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</si>
  <si>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</si>
  <si>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</si>
  <si>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</si>
  <si>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</si>
  <si>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</si>
  <si>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</si>
  <si>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</si>
  <si>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</si>
  <si>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</si>
  <si>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</si>
  <si>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</si>
  <si>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</si>
  <si>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</si>
  <si>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</si>
  <si>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</si>
  <si>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</si>
  <si>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</si>
  <si>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</si>
  <si>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</si>
  <si>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</si>
  <si>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</si>
  <si>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</si>
  <si>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</si>
  <si>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</si>
  <si>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</si>
  <si>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</si>
  <si>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</si>
  <si>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</si>
  <si>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</si>
  <si>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</si>
  <si>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</si>
  <si>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</si>
  <si>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</si>
  <si>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</si>
  <si>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</si>
  <si>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</si>
  <si>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</si>
  <si>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</si>
  <si>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</si>
  <si>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</si>
  <si>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</si>
  <si>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</si>
  <si>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</si>
  <si>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</si>
  <si>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</si>
  <si>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</si>
  <si>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</si>
  <si>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</si>
  <si>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</si>
  <si>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</si>
  <si>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</si>
  <si>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</si>
  <si>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</si>
  <si>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</si>
  <si>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</si>
  <si>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</si>
  <si>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</si>
  <si>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</si>
  <si>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</si>
  <si>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</si>
  <si>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</si>
  <si>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</si>
  <si>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</si>
  <si>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</si>
  <si>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</si>
  <si>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</si>
  <si>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</si>
  <si>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</si>
  <si>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</si>
  <si>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</si>
  <si>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</si>
  <si>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</si>
  <si>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</si>
  <si>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</si>
  <si>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</si>
  <si>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</si>
  <si>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</si>
  <si>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</si>
  <si>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</si>
  <si>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</si>
  <si>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</si>
  <si>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</si>
  <si>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</si>
  <si>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</si>
  <si>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</si>
  <si>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</si>
  <si>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</si>
  <si>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</si>
  <si>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</si>
  <si>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</si>
  <si>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</si>
  <si>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</si>
  <si>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</si>
  <si>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</si>
  <si>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</si>
  <si>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</si>
  <si>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</si>
  <si>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</si>
  <si>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</si>
  <si>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</si>
  <si>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</si>
  <si>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</si>
  <si>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</si>
  <si>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</si>
  <si>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</si>
  <si>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</si>
  <si>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</si>
  <si>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</si>
  <si>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</si>
  <si>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</si>
  <si>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</si>
  <si>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</si>
  <si>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</si>
  <si>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</si>
  <si>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</si>
  <si>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</si>
  <si>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</si>
  <si>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</si>
  <si>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</si>
  <si>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</si>
  <si>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</si>
  <si>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</si>
  <si>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</si>
  <si>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</si>
  <si>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</si>
  <si>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</si>
  <si>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</si>
  <si>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</si>
  <si>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</si>
  <si>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</si>
  <si>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</si>
  <si>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</si>
  <si>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</si>
  <si>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</si>
  <si>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</si>
  <si>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</si>
  <si>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</si>
  <si>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</si>
  <si>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</si>
  <si>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</si>
  <si>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</si>
  <si>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</si>
  <si>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</si>
  <si>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</si>
  <si>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</si>
  <si>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</si>
  <si>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</si>
  <si>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</si>
  <si>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</si>
  <si>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</si>
  <si>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</si>
  <si>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</si>
  <si>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</si>
  <si>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</si>
  <si>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</si>
  <si>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</si>
  <si>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</si>
  <si>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</si>
  <si>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</si>
  <si>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</si>
  <si>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</si>
  <si>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</si>
  <si>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</si>
  <si>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</si>
  <si>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</si>
  <si>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</si>
  <si>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</si>
  <si>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</si>
  <si>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</si>
  <si>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</si>
  <si>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</si>
  <si>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</si>
  <si>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</si>
  <si>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</si>
  <si>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</si>
  <si>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</si>
  <si>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</si>
  <si>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</si>
  <si>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</si>
  <si>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</si>
  <si>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</si>
  <si>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</si>
  <si>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</si>
  <si>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</si>
  <si>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</si>
  <si>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</si>
  <si>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</si>
  <si>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</si>
  <si>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</si>
  <si>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</si>
  <si>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</si>
  <si>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</si>
  <si>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</si>
  <si>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</si>
  <si>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</si>
  <si>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</si>
  <si>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</si>
  <si>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</si>
  <si>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</si>
  <si>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</si>
  <si>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</si>
  <si>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</si>
  <si>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</si>
  <si>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</si>
  <si>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</si>
  <si>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</si>
  <si>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</si>
  <si>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</si>
  <si>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</si>
  <si>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</si>
  <si>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</si>
  <si>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</si>
  <si>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</si>
  <si>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</si>
  <si>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</si>
  <si>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</si>
  <si>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</si>
  <si>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</si>
  <si>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</si>
  <si>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</si>
  <si>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</si>
  <si>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</si>
  <si>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</si>
  <si>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</si>
  <si>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</si>
  <si>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</si>
  <si>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</si>
  <si>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</si>
  <si>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</si>
  <si>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</si>
  <si>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</si>
  <si>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</si>
  <si>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</si>
  <si>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</si>
  <si>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</si>
  <si>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</si>
  <si>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</si>
  <si>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</si>
  <si>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</si>
  <si>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</si>
  <si>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</si>
  <si>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</si>
  <si>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</si>
  <si>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</si>
  <si>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</si>
  <si>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</si>
  <si>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</si>
  <si>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</si>
  <si>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</si>
  <si>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</si>
  <si>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</si>
  <si>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</si>
  <si>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</si>
  <si>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</si>
  <si>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</si>
  <si>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</si>
  <si>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</si>
  <si>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</si>
  <si>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</si>
  <si>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</si>
  <si>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</si>
  <si>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</si>
  <si>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</si>
  <si>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</si>
  <si>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</si>
  <si>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</si>
  <si>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</si>
  <si>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</si>
  <si>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</si>
  <si>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</si>
  <si>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</si>
  <si>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</si>
  <si>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</si>
  <si>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</si>
  <si>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</si>
  <si>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</si>
  <si>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</si>
  <si>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</si>
  <si>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</si>
  <si>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</si>
  <si>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</si>
  <si>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</si>
  <si>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</si>
  <si>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</si>
  <si>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</si>
  <si>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</si>
  <si>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</si>
  <si>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</si>
  <si>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</si>
  <si>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</si>
  <si>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</si>
  <si>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</si>
  <si>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</si>
  <si>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</si>
  <si>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</si>
  <si>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</si>
  <si>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</si>
  <si>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</si>
  <si>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</si>
  <si>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</si>
  <si>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</si>
  <si>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</si>
  <si>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</si>
  <si>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</si>
  <si>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</si>
  <si>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</si>
  <si>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</si>
  <si>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</si>
  <si>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</si>
  <si>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</si>
  <si>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</si>
  <si>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</si>
  <si>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</si>
  <si>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</si>
  <si>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</si>
  <si>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</si>
  <si>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</si>
  <si>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</si>
  <si>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</si>
  <si>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</si>
  <si>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</si>
  <si>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</si>
  <si>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</si>
  <si>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</si>
  <si>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</si>
  <si>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</si>
  <si>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</si>
  <si>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</si>
  <si>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</si>
  <si>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</si>
  <si>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</si>
  <si>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</si>
  <si>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</si>
  <si>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</si>
  <si>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</si>
  <si>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</si>
  <si>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</si>
  <si>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</si>
  <si>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</si>
  <si>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</si>
  <si>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</si>
  <si>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</si>
  <si>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</si>
  <si>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</si>
  <si>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</si>
  <si>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</si>
  <si>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</si>
  <si>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</si>
  <si>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</si>
  <si>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</si>
  <si>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</si>
  <si>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</si>
  <si>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</si>
  <si>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</si>
  <si>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</si>
  <si>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</si>
  <si>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</si>
  <si>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</si>
  <si>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</si>
  <si>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</si>
  <si>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</si>
  <si>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</si>
  <si>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</si>
  <si>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</si>
  <si>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</si>
  <si>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</si>
  <si>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</si>
  <si>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</si>
  <si>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</si>
  <si>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</si>
  <si>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</si>
  <si>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</si>
  <si>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</si>
  <si>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</si>
  <si>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</si>
  <si>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</si>
  <si>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</si>
  <si>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</si>
  <si>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</si>
  <si>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</si>
  <si>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</si>
  <si>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</si>
  <si>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</si>
  <si>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</si>
  <si>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</si>
  <si>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</si>
  <si>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</si>
  <si>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</si>
  <si>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</si>
  <si>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</si>
  <si>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</si>
  <si>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</si>
  <si>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</si>
  <si>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</si>
  <si>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</si>
  <si>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</si>
  <si>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</si>
  <si>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</si>
  <si>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</si>
  <si>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</si>
  <si>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</si>
  <si>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</si>
  <si>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</si>
  <si>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</si>
  <si>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</si>
  <si>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</si>
  <si>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</si>
  <si>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</si>
  <si>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</si>
  <si>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</si>
  <si>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</si>
  <si>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</si>
  <si>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</si>
  <si>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</si>
  <si>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</si>
  <si>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</si>
  <si>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</si>
  <si>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</si>
  <si>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</si>
  <si>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</si>
  <si>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</si>
  <si>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</si>
  <si>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</si>
  <si>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</si>
  <si>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</si>
  <si>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</si>
  <si>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</si>
  <si>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</si>
  <si>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</si>
  <si>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</si>
  <si>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</si>
  <si>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</si>
  <si>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</si>
  <si>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</si>
  <si>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</si>
  <si>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</si>
  <si>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</si>
  <si>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</si>
  <si>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</si>
  <si>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</si>
  <si>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</si>
  <si>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</si>
  <si>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</si>
  <si>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</si>
  <si>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</si>
  <si>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</si>
  <si>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</si>
  <si>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</si>
  <si>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</si>
  <si>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</si>
  <si>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</si>
  <si>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</si>
  <si>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</si>
  <si>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</si>
  <si>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</si>
  <si>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</si>
  <si>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</si>
  <si>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</si>
  <si>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</si>
  <si>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</si>
  <si>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</si>
  <si>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</si>
  <si>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</si>
  <si>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</si>
  <si>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</si>
  <si>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</si>
  <si>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</si>
  <si>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</si>
  <si>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</si>
  <si>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</si>
  <si>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</si>
  <si>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</si>
  <si>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</si>
  <si>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</si>
  <si>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</si>
  <si>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</si>
  <si>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</si>
  <si>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</si>
  <si>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</si>
  <si>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</si>
  <si>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</si>
  <si>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</si>
  <si>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</si>
  <si>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</si>
  <si>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</si>
  <si>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</si>
  <si>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</si>
  <si>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</si>
  <si>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</si>
  <si>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</si>
  <si>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</si>
  <si>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</si>
  <si>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</si>
  <si>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</si>
  <si>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</si>
  <si>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</si>
  <si>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</si>
  <si>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</si>
  <si>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</si>
  <si>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</si>
  <si>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</si>
  <si>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</si>
  <si>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</si>
  <si>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</si>
  <si>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</si>
  <si>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</si>
  <si>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</si>
  <si>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</si>
  <si>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</si>
  <si>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</si>
  <si>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</si>
  <si>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</si>
  <si>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</si>
  <si>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</si>
  <si>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</si>
  <si>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</si>
  <si>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</si>
  <si>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</si>
  <si>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</si>
  <si>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</si>
  <si>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</si>
  <si>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</si>
  <si>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</si>
  <si>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</si>
  <si>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</si>
  <si>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</si>
  <si>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</si>
  <si>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</si>
  <si>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</si>
  <si>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</si>
  <si>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</si>
  <si>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</si>
  <si>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</si>
  <si>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</si>
  <si>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</si>
  <si>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</si>
  <si>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</si>
  <si>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</si>
  <si>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</si>
  <si>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</si>
  <si>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</si>
  <si>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</si>
  <si>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</si>
  <si>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</si>
  <si>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</si>
  <si>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</si>
  <si>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</si>
  <si>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</si>
  <si>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</si>
  <si>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</si>
  <si>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</si>
  <si>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</si>
  <si>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</si>
  <si>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</si>
  <si>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</si>
  <si>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</si>
  <si>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</si>
  <si>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</si>
  <si>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</si>
  <si>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</si>
  <si>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</si>
  <si>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</si>
  <si>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</si>
  <si>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</si>
  <si>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</si>
  <si>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</si>
  <si>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</si>
  <si>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</si>
  <si>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</si>
  <si>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</si>
  <si>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</si>
  <si>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</si>
  <si>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</si>
  <si>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</si>
  <si>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</si>
  <si>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</si>
  <si>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</si>
  <si>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</si>
  <si>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</si>
  <si>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</si>
  <si>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</si>
  <si>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</si>
  <si>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</si>
  <si>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</si>
  <si>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</si>
  <si>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</si>
  <si>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</si>
  <si>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</si>
  <si>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</si>
  <si>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</si>
  <si>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</si>
  <si>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</si>
  <si>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</si>
  <si>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</si>
  <si>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</si>
  <si>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</si>
  <si>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</si>
  <si>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</si>
  <si>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</si>
  <si>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</si>
  <si>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</si>
  <si>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</si>
  <si>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</si>
  <si>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</si>
  <si>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</si>
  <si>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</si>
  <si>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</si>
  <si>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</si>
  <si>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</si>
  <si>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</si>
  <si>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</si>
  <si>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</si>
  <si>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</si>
  <si>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</si>
  <si>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</si>
  <si>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</si>
  <si>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</si>
  <si>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</si>
  <si>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</si>
  <si>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</si>
  <si>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</si>
  <si>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</si>
  <si>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</si>
  <si>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</si>
  <si>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</si>
  <si>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</si>
  <si>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</si>
  <si>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</si>
  <si>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</si>
  <si>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</si>
  <si>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</si>
  <si>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</si>
  <si>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</si>
  <si>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</si>
  <si>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</si>
  <si>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</si>
  <si>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</si>
  <si>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</si>
  <si>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</si>
  <si>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</si>
  <si>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</si>
  <si>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</si>
  <si>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</si>
  <si>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</si>
  <si>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</si>
  <si>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</si>
  <si>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</si>
  <si>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</si>
  <si>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</si>
  <si>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</si>
  <si>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</si>
  <si>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</si>
  <si>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</si>
  <si>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</si>
  <si>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</si>
  <si>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</si>
  <si>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</si>
  <si>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</si>
  <si>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</si>
  <si>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</si>
  <si>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</si>
  <si>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</si>
  <si>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</si>
  <si>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</si>
  <si>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</si>
  <si>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</si>
  <si>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</si>
  <si>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</si>
  <si>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</si>
  <si>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</si>
  <si>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</si>
  <si>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</si>
  <si>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</si>
  <si>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</si>
  <si>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</si>
  <si>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</si>
  <si>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</si>
  <si>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</si>
  <si>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</si>
  <si>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</si>
  <si>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</si>
  <si>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</si>
  <si>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</si>
  <si>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</si>
  <si>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</si>
  <si>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</si>
  <si>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</si>
  <si>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</si>
  <si>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</si>
  <si>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</si>
  <si>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</si>
  <si>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</si>
  <si>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</si>
  <si>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</si>
  <si>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</si>
  <si>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</si>
  <si>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</si>
  <si>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</si>
  <si>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</si>
  <si>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</si>
  <si>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</si>
  <si>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</si>
  <si>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</si>
  <si>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</si>
  <si>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</si>
  <si>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</si>
  <si>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</si>
  <si>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</si>
  <si>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</si>
  <si>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</si>
  <si>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</si>
  <si>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</si>
  <si>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</si>
  <si>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</si>
  <si>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</si>
  <si>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</si>
  <si>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</si>
  <si>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</si>
  <si>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</si>
  <si>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</si>
  <si>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</si>
  <si>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</si>
  <si>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</si>
  <si>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</si>
  <si>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</si>
  <si>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</si>
  <si>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</si>
  <si>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</si>
  <si>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</si>
  <si>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</si>
  <si>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</si>
  <si>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</si>
  <si>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</si>
  <si>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</si>
  <si>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</si>
  <si>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</si>
  <si>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</si>
  <si>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</si>
  <si>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</si>
  <si>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</si>
  <si>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</si>
  <si>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</si>
  <si>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</si>
  <si>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</si>
  <si>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</si>
  <si>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</si>
  <si>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</si>
  <si>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</si>
  <si>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</si>
  <si>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</si>
  <si>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</si>
  <si>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</si>
  <si>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</si>
  <si>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</si>
  <si>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</si>
  <si>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</si>
  <si>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</si>
  <si>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</si>
  <si>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</si>
  <si>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</si>
  <si>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</si>
  <si>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</si>
  <si>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</si>
  <si>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</si>
  <si>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</si>
  <si>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</si>
  <si>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</si>
  <si>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</si>
  <si>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</si>
  <si>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</si>
  <si>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</si>
  <si>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</si>
  <si>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</si>
  <si>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</si>
  <si>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</si>
  <si>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</si>
  <si>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</si>
  <si>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</si>
  <si>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</si>
  <si>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</si>
  <si>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</si>
  <si>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</si>
  <si>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</si>
  <si>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</si>
  <si>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</si>
  <si>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</si>
  <si>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</si>
  <si>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</si>
  <si>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</si>
  <si>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</si>
  <si>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</si>
  <si>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</si>
  <si>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</si>
  <si>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</si>
  <si>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</si>
  <si>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</si>
  <si>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</si>
  <si>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</si>
  <si>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</si>
  <si>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</si>
  <si>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</si>
  <si>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</si>
  <si>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</si>
  <si>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</si>
  <si>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</si>
  <si>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</si>
  <si>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</si>
  <si>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</si>
  <si>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</si>
  <si>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</si>
  <si>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</si>
  <si>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</si>
  <si>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</si>
  <si>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</si>
  <si>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</si>
  <si>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</si>
  <si>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</si>
  <si>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</si>
  <si>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</si>
  <si>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</si>
  <si>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</si>
  <si>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</si>
  <si>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</si>
  <si>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</si>
  <si>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</si>
  <si>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</si>
  <si>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</si>
  <si>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</si>
  <si>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</si>
  <si>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</si>
  <si>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</si>
  <si>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</si>
  <si>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</si>
  <si>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</si>
  <si>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</si>
  <si>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</si>
  <si>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</si>
  <si>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</si>
  <si>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</si>
  <si>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</si>
  <si>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</si>
  <si>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</si>
  <si>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</si>
  <si>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</si>
  <si>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</si>
  <si>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</si>
  <si>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</si>
  <si>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</si>
  <si>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</si>
  <si>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</si>
  <si>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</si>
  <si>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</si>
  <si>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</si>
  <si>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</si>
  <si>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</si>
  <si>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</si>
  <si>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</si>
  <si>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</si>
  <si>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</si>
  <si>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</si>
  <si>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</si>
  <si>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</si>
  <si>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</si>
  <si>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</si>
  <si>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</si>
  <si>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</si>
  <si>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</si>
  <si>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</si>
  <si>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</si>
  <si>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</si>
  <si>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</si>
  <si>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</si>
  <si>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</si>
  <si>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</si>
  <si>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</si>
  <si>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</si>
  <si>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</si>
  <si>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</si>
  <si>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</si>
  <si>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</si>
  <si>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</si>
  <si>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</si>
  <si>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</si>
  <si>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</si>
  <si>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</si>
  <si>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</si>
  <si>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</si>
  <si>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</si>
  <si>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</si>
  <si>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</si>
  <si>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</si>
  <si>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</si>
  <si>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</si>
  <si>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</si>
  <si>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</si>
  <si>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</si>
  <si>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</si>
  <si>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</si>
  <si>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</si>
  <si>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</si>
  <si>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</si>
  <si>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</si>
  <si>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</si>
  <si>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</si>
  <si>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</si>
  <si>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</si>
  <si>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</si>
  <si>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</si>
  <si>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</si>
  <si>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</si>
  <si>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</si>
  <si>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</si>
  <si>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</si>
  <si>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</si>
  <si>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</si>
  <si>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</si>
  <si>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</si>
  <si>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</si>
  <si>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</si>
  <si>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</si>
  <si>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</si>
  <si>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</si>
  <si>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</si>
  <si>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</si>
  <si>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</si>
  <si>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</si>
  <si>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</si>
  <si>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</si>
  <si>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</si>
  <si>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</si>
  <si>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</si>
  <si>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</si>
  <si>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</si>
  <si>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</si>
  <si>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</si>
  <si>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</si>
  <si>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</si>
  <si>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</si>
  <si>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</si>
  <si>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</si>
  <si>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</si>
  <si>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</si>
  <si>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</si>
  <si>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</si>
  <si>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</si>
  <si>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</si>
  <si>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</si>
  <si>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</si>
  <si>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</si>
  <si>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</si>
  <si>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</si>
  <si>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</si>
  <si>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</si>
  <si>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</si>
  <si>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</si>
  <si>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</si>
  <si>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</si>
  <si>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</si>
  <si>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</si>
  <si>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</si>
  <si>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</si>
  <si>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</si>
  <si>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</si>
  <si>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</si>
  <si>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</si>
  <si>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</si>
  <si>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</si>
  <si>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</si>
  <si>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</si>
  <si>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</si>
  <si>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</si>
  <si>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</si>
  <si>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</si>
  <si>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</si>
  <si>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</si>
  <si>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</si>
  <si>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</si>
  <si>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</si>
  <si>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</si>
  <si>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</si>
  <si>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</si>
  <si>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</si>
  <si>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</si>
  <si>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</si>
  <si>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</si>
  <si>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</si>
  <si>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</si>
  <si>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</si>
  <si>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</si>
  <si>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</si>
  <si>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</si>
  <si>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</si>
  <si>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</si>
  <si>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</si>
  <si>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</si>
  <si>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</si>
  <si>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</si>
  <si>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</si>
  <si>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</si>
  <si>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</si>
  <si>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</si>
  <si>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</si>
  <si>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</si>
  <si>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</si>
  <si>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</si>
  <si>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</si>
  <si>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</si>
  <si>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</si>
  <si>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</si>
  <si>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</si>
  <si>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</si>
  <si>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</si>
  <si>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</si>
  <si>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</si>
  <si>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</si>
  <si>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</si>
  <si>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</si>
  <si>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</si>
  <si>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</si>
  <si>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</si>
  <si>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</si>
  <si>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</si>
  <si>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</si>
  <si>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</si>
  <si>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</si>
  <si>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</si>
  <si>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</si>
  <si>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</si>
  <si>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</si>
  <si>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</si>
  <si>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</si>
  <si>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</si>
  <si>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</si>
  <si>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</si>
  <si>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</si>
  <si>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</si>
  <si>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</si>
  <si>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</si>
  <si>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</si>
  <si>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</si>
  <si>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</si>
  <si>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</si>
  <si>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</si>
  <si>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</si>
  <si>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</si>
  <si>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</si>
  <si>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</si>
  <si>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</si>
  <si>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</si>
  <si>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</si>
  <si>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</si>
  <si>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</si>
  <si>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</si>
  <si>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</si>
  <si>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</si>
  <si>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</si>
  <si>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</si>
  <si>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</si>
  <si>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</si>
  <si>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</si>
  <si>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</si>
  <si>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</si>
  <si>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</si>
  <si>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</si>
  <si>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</si>
  <si>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</si>
  <si>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</si>
  <si>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</si>
  <si>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</si>
  <si>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</si>
  <si>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</si>
  <si>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</si>
  <si>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</si>
  <si>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</si>
  <si>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</si>
  <si>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</si>
  <si>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</si>
  <si>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</si>
  <si>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</si>
  <si>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</si>
  <si>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</si>
  <si>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</si>
  <si>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</si>
  <si>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</si>
  <si>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</si>
  <si>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</si>
  <si>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</si>
  <si>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</si>
  <si>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</si>
  <si>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</si>
  <si>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</si>
  <si>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</si>
  <si>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</si>
  <si>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</si>
  <si>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</si>
  <si>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</si>
  <si>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</si>
  <si>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</si>
  <si>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</si>
  <si>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</si>
  <si>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</si>
  <si>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</si>
  <si>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</si>
  <si>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</si>
  <si>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</si>
  <si>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</si>
  <si>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</si>
  <si>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</si>
  <si>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</si>
  <si>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</si>
  <si>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</si>
  <si>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</si>
  <si>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</si>
  <si>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</si>
  <si>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</si>
  <si>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</si>
  <si>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</si>
  <si>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</si>
  <si>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</si>
  <si>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</si>
  <si>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</si>
  <si>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</si>
  <si>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</si>
  <si>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</si>
  <si>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</si>
  <si>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</si>
  <si>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</si>
  <si>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</si>
  <si>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</si>
  <si>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</si>
  <si>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</si>
  <si>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</si>
  <si>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</si>
  <si>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</si>
  <si>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</si>
  <si>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</si>
  <si>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</si>
  <si>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</si>
  <si>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</si>
  <si>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</si>
  <si>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</si>
  <si>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</si>
  <si>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</si>
  <si>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</si>
  <si>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</si>
  <si>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</si>
  <si>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</si>
  <si>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</si>
  <si>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</si>
  <si>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</si>
  <si>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</si>
  <si>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</si>
  <si>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</si>
  <si>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</si>
  <si>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</si>
  <si>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</si>
  <si>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</si>
  <si>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</si>
  <si>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</si>
  <si>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</si>
  <si>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</si>
  <si>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</si>
  <si>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</si>
  <si>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</si>
  <si>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</si>
  <si>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</si>
  <si>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</si>
  <si>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</si>
  <si>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</si>
  <si>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</si>
  <si>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</si>
  <si>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</si>
  <si>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</si>
  <si>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</si>
  <si>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</si>
  <si>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</si>
  <si>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</si>
  <si>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</si>
  <si>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</si>
  <si>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</si>
  <si>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</si>
  <si>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</si>
  <si>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</si>
  <si>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</si>
  <si>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</si>
  <si>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</si>
  <si>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</si>
  <si>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</si>
  <si>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</si>
  <si>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</si>
  <si>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</si>
  <si>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</si>
  <si>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</si>
  <si>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</si>
  <si>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</si>
  <si>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</si>
  <si>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</si>
  <si>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</si>
  <si>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</si>
  <si>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</si>
  <si>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</si>
  <si>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</si>
  <si>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</si>
  <si>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</si>
  <si>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</si>
  <si>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</si>
  <si>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</si>
  <si>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</si>
  <si>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</si>
  <si>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</si>
  <si>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</si>
  <si>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</si>
  <si>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</si>
  <si>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</si>
  <si>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</si>
  <si>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</si>
  <si>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</si>
  <si>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</si>
  <si>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</si>
  <si>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</si>
  <si>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</si>
  <si>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</si>
  <si>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</si>
  <si>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</si>
  <si>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</si>
  <si>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</si>
  <si>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</si>
  <si>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</si>
  <si>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</si>
  <si>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</si>
  <si>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</si>
  <si>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</si>
  <si>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</si>
  <si>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</si>
  <si>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</si>
  <si>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</si>
  <si>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</si>
  <si>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</si>
  <si>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</si>
  <si>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</si>
  <si>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</si>
  <si>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</si>
  <si>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</si>
  <si>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</si>
  <si>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</si>
  <si>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</si>
  <si>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</si>
  <si>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</si>
  <si>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</si>
  <si>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</si>
  <si>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</si>
  <si>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</si>
  <si>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</si>
  <si>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</si>
  <si>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</si>
  <si>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</si>
  <si>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</si>
  <si>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</si>
  <si>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</si>
  <si>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</si>
  <si>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</si>
  <si>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</si>
  <si>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</si>
  <si>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</si>
  <si>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</si>
  <si>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</si>
  <si>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</si>
  <si>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</si>
  <si>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</si>
  <si>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</si>
  <si>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</si>
  <si>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</si>
  <si>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</si>
  <si>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</si>
  <si>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</si>
  <si>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</si>
  <si>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</si>
  <si>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</si>
  <si>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</si>
  <si>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</si>
  <si>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</si>
  <si>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</si>
  <si>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</si>
  <si>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</si>
  <si>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</si>
  <si>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</si>
  <si>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</si>
  <si>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</si>
  <si>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</si>
  <si>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</si>
  <si>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</si>
  <si>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</si>
  <si>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</si>
  <si>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</si>
  <si>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</si>
  <si>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</si>
  <si>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</si>
  <si>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</si>
  <si>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</si>
  <si>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</si>
  <si>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</si>
  <si>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</si>
  <si>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</si>
  <si>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</si>
  <si>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</si>
  <si>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</si>
  <si>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</si>
  <si>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</si>
  <si>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</si>
  <si>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</si>
  <si>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</si>
  <si>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</si>
  <si>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</si>
  <si>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</si>
  <si>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</si>
  <si>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</si>
  <si>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</si>
  <si>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</si>
  <si>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</si>
  <si>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</si>
  <si>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</si>
  <si>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</si>
  <si>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</si>
  <si>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</si>
  <si>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</si>
  <si>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</si>
  <si>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</si>
  <si>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</si>
  <si>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</si>
  <si>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</si>
  <si>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</si>
  <si>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</si>
  <si>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</si>
  <si>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</si>
  <si>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</si>
  <si>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</si>
  <si>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</si>
  <si>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</si>
  <si>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</si>
  <si>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</si>
  <si>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</si>
  <si>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</si>
  <si>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</si>
  <si>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</si>
  <si>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</si>
  <si>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</si>
  <si>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</si>
  <si>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</si>
  <si>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</si>
  <si>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</si>
  <si>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</si>
  <si>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</si>
  <si>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</si>
  <si>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</si>
  <si>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</si>
  <si>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</si>
  <si>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</si>
  <si>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</si>
  <si>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</si>
  <si>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</si>
  <si>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</si>
  <si>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</si>
  <si>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</si>
  <si>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</si>
  <si>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</si>
  <si>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</si>
  <si>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</si>
  <si>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</si>
  <si>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</si>
  <si>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</si>
  <si>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</si>
  <si>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</si>
  <si>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</si>
  <si>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</si>
  <si>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</si>
  <si>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</si>
  <si>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</si>
  <si>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</si>
  <si>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</si>
  <si>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</si>
  <si>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</si>
  <si>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</si>
  <si>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</si>
  <si>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</si>
  <si>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</si>
  <si>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</si>
  <si>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</si>
  <si>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</si>
  <si>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</si>
  <si>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</si>
  <si>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</si>
  <si>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</si>
  <si>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</si>
  <si>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</si>
  <si>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</si>
  <si>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</si>
  <si>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</si>
  <si>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</si>
  <si>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</si>
  <si>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</si>
  <si>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</si>
  <si>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</si>
  <si>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</si>
  <si>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</si>
  <si>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</si>
  <si>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</si>
  <si>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</si>
  <si>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</si>
  <si>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</si>
  <si>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</si>
  <si>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</si>
  <si>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</si>
  <si>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</si>
  <si>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</si>
  <si>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</si>
  <si>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</si>
  <si>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</si>
  <si>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</si>
  <si>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</si>
  <si>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</si>
  <si>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</si>
  <si>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</si>
  <si>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</si>
  <si>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</si>
  <si>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</si>
  <si>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</si>
  <si>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</si>
  <si>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</si>
  <si>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</si>
  <si>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</si>
  <si>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</si>
  <si>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</si>
  <si>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</si>
  <si>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</si>
  <si>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</si>
  <si>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</si>
  <si>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</si>
  <si>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</si>
  <si>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</si>
  <si>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</si>
  <si>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</si>
  <si>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</si>
  <si>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</si>
  <si>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</si>
  <si>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</si>
  <si>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</si>
  <si>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</si>
  <si>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</si>
  <si>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</si>
  <si>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</si>
  <si>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</si>
  <si>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</si>
  <si>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</si>
  <si>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</si>
  <si>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</si>
  <si>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</si>
  <si>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</si>
  <si>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</si>
  <si>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</si>
  <si>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</si>
  <si>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</si>
  <si>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</si>
  <si>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</si>
  <si>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</si>
  <si>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</si>
  <si>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</si>
  <si>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</si>
  <si>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</si>
  <si>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</si>
  <si>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</si>
  <si>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</si>
  <si>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</si>
  <si>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</si>
  <si>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</si>
  <si>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</si>
  <si>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</si>
  <si>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</si>
  <si>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</si>
  <si>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</si>
  <si>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</si>
  <si>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</si>
  <si>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</si>
  <si>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</si>
  <si>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</si>
  <si>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</si>
  <si>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</si>
  <si>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</si>
  <si>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</si>
  <si>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</si>
  <si>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</si>
  <si>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</si>
  <si>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</si>
  <si>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</si>
  <si>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</si>
  <si>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</si>
  <si>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</si>
  <si>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</si>
  <si>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</si>
  <si>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</si>
  <si>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</si>
  <si>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</si>
  <si>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</si>
  <si>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</si>
  <si>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</si>
  <si>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</si>
  <si>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</si>
  <si>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</si>
  <si>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</si>
  <si>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</si>
  <si>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</si>
  <si>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</si>
  <si>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</si>
  <si>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</si>
  <si>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</si>
  <si>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</si>
  <si>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</si>
  <si>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</si>
  <si>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</si>
  <si>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</si>
  <si>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</si>
  <si>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</si>
  <si>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</si>
  <si>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</si>
  <si>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</si>
  <si>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</si>
  <si>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</si>
  <si>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</si>
  <si>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</si>
  <si>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</si>
  <si>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</si>
  <si>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</si>
  <si>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</si>
  <si>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</si>
  <si>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</si>
  <si>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</si>
  <si>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</si>
  <si>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</si>
  <si>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</si>
  <si>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</si>
  <si>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</si>
  <si>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</si>
  <si>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</si>
  <si>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</si>
  <si>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</si>
  <si>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</si>
  <si>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</si>
  <si>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</si>
  <si>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</si>
  <si>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</si>
  <si>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</si>
  <si>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</si>
  <si>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</si>
  <si>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</si>
  <si>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</si>
  <si>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</si>
  <si>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</si>
  <si>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</si>
  <si>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</si>
  <si>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</si>
  <si>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</si>
  <si>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</si>
  <si>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</si>
  <si>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</si>
  <si>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</si>
  <si>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</si>
  <si>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</si>
  <si>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</si>
  <si>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</si>
  <si>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</si>
  <si>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</si>
  <si>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</si>
  <si>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</si>
  <si>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</si>
  <si>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</si>
  <si>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</si>
  <si>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</si>
  <si>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</si>
  <si>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</si>
  <si>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</si>
  <si>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</si>
  <si>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</si>
  <si>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</si>
  <si>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</si>
  <si>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</si>
  <si>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</si>
  <si>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</si>
  <si>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</si>
  <si>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</si>
  <si>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</si>
  <si>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</si>
  <si>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</si>
  <si>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</si>
  <si>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</si>
  <si>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</si>
  <si>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</si>
  <si>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</si>
  <si>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</si>
  <si>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</si>
  <si>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</si>
  <si>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</si>
  <si>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</si>
  <si>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</si>
  <si>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</si>
  <si>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</si>
  <si>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</si>
  <si>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</si>
  <si>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</si>
  <si>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</si>
  <si>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</si>
  <si>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</si>
  <si>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</si>
  <si>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</si>
  <si>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</si>
  <si>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</si>
  <si>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</si>
  <si>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</si>
  <si>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</si>
  <si>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</si>
  <si>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</si>
  <si>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</si>
  <si>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</si>
  <si>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</si>
  <si>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</si>
  <si>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</si>
  <si>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</si>
  <si>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</si>
  <si>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</si>
  <si>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</si>
  <si>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</si>
  <si>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</si>
  <si>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</si>
  <si>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</si>
  <si>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</si>
  <si>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</si>
  <si>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</si>
  <si>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</si>
  <si>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</si>
  <si>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</si>
  <si>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</si>
  <si>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</si>
  <si>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</si>
  <si>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</si>
  <si>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</si>
  <si>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</si>
  <si>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</si>
  <si>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</si>
  <si>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</si>
  <si>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</si>
  <si>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</si>
  <si>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</si>
  <si>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</si>
  <si>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</si>
  <si>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</si>
  <si>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</si>
  <si>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</si>
  <si>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</si>
  <si>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</si>
  <si>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</si>
  <si>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</si>
  <si>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</si>
  <si>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</si>
  <si>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</si>
  <si>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</si>
  <si>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</si>
  <si>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</si>
  <si>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</si>
  <si>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</si>
  <si>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</si>
  <si>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</si>
  <si>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</si>
  <si>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</si>
  <si>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</si>
  <si>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</si>
  <si>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</si>
  <si>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</si>
  <si>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</si>
  <si>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</si>
  <si>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</si>
  <si>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</si>
  <si>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</si>
  <si>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</si>
  <si>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</si>
  <si>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</si>
  <si>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</si>
  <si>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</si>
  <si>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</si>
  <si>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</si>
  <si>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</si>
  <si>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</si>
  <si>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</si>
  <si>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</si>
  <si>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</si>
  <si>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</si>
  <si>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</si>
  <si>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</si>
  <si>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</si>
  <si>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</si>
  <si>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</si>
  <si>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</si>
  <si>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</si>
  <si>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</si>
  <si>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</si>
  <si>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</si>
  <si>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</si>
  <si>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</si>
  <si>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</si>
  <si>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</si>
  <si>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</si>
  <si>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</si>
  <si>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</si>
  <si>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</si>
  <si>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</si>
  <si>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</si>
  <si>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</si>
  <si>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</si>
  <si>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</si>
  <si>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</si>
  <si>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</si>
  <si>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</si>
  <si>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</si>
  <si>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</si>
  <si>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</si>
  <si>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</si>
  <si>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</si>
  <si>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</si>
  <si>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</si>
  <si>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</si>
  <si>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</si>
  <si>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</si>
  <si>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</si>
  <si>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</si>
  <si>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</si>
  <si>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</si>
  <si>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</si>
  <si>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</si>
  <si>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</si>
  <si>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</si>
  <si>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</si>
  <si>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</si>
  <si>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</si>
  <si>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</si>
  <si>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</si>
  <si>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</si>
  <si>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</si>
  <si>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</si>
  <si>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</si>
  <si>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</si>
  <si>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</si>
  <si>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</si>
  <si>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</si>
  <si>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</si>
  <si>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</si>
  <si>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</si>
  <si>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</si>
  <si>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</si>
  <si>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</si>
  <si>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</si>
  <si>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</si>
  <si>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</si>
  <si>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</si>
  <si>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</si>
  <si>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</si>
  <si>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</si>
  <si>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</si>
  <si>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</si>
  <si>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</si>
  <si>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</si>
  <si>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</si>
  <si>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</si>
  <si>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</si>
  <si>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</si>
  <si>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</si>
  <si>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</si>
  <si>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</si>
  <si>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</si>
  <si>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</si>
  <si>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</si>
  <si>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</si>
  <si>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</si>
  <si>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</si>
  <si>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</si>
  <si>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</si>
  <si>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</si>
  <si>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</si>
  <si>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</si>
  <si>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</si>
  <si>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</si>
  <si>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</si>
  <si>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</si>
  <si>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</si>
  <si>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</si>
  <si>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</si>
  <si>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</si>
  <si>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</si>
  <si>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</si>
  <si>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</si>
  <si>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</si>
  <si>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</si>
  <si>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</si>
  <si>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</si>
  <si>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</si>
  <si>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</si>
  <si>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</si>
  <si>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</si>
  <si>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</si>
  <si>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</si>
  <si>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</si>
  <si>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</si>
  <si>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</si>
  <si>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</si>
  <si>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</si>
  <si>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</si>
  <si>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</si>
  <si>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</si>
  <si>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</si>
  <si>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</si>
  <si>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</si>
  <si>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</si>
  <si>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</si>
  <si>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</si>
  <si>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</si>
  <si>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</si>
  <si>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</si>
  <si>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</si>
  <si>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</si>
  <si>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</si>
  <si>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</si>
  <si>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</si>
  <si>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</si>
  <si>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</si>
  <si>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</si>
  <si>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</si>
  <si>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</si>
  <si>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</si>
  <si>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</si>
  <si>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</si>
  <si>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</si>
  <si>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</si>
  <si>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</si>
  <si>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</si>
  <si>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</si>
  <si>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</si>
  <si>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</si>
  <si>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</si>
  <si>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</si>
  <si>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</si>
  <si>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</si>
  <si>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</si>
  <si>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</si>
  <si>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</si>
  <si>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</si>
  <si>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</si>
  <si>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</si>
  <si>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</si>
  <si>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</si>
  <si>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</si>
  <si>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</si>
  <si>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</si>
  <si>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</si>
  <si>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</si>
  <si>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</si>
  <si>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</si>
  <si>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</si>
  <si>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</si>
  <si>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</si>
  <si>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</si>
  <si>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</si>
  <si>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</si>
  <si>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</si>
  <si>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</si>
  <si>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</si>
  <si>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</si>
  <si>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</si>
  <si>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</si>
  <si>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</si>
  <si>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</si>
  <si>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</si>
  <si>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</si>
  <si>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</si>
  <si>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</si>
  <si>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</si>
  <si>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</si>
  <si>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</si>
  <si>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</si>
  <si>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</si>
  <si>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</si>
  <si>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</si>
  <si>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</si>
  <si>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</si>
  <si>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</si>
  <si>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</si>
  <si>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</si>
  <si>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</si>
  <si>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</si>
  <si>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</si>
  <si>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</si>
  <si>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</si>
  <si>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</si>
  <si>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</si>
  <si>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</si>
  <si>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</si>
  <si>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</si>
  <si>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</si>
  <si>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</si>
  <si>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</si>
  <si>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</si>
  <si>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</si>
  <si>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</si>
  <si>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</si>
  <si>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</si>
  <si>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</si>
  <si>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</si>
  <si>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</si>
  <si>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</si>
  <si>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</si>
  <si>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</si>
  <si>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</si>
  <si>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</si>
  <si>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</si>
  <si>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</si>
  <si>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</si>
  <si>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</si>
  <si>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</si>
  <si>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</si>
  <si>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</si>
  <si>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</si>
  <si>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</si>
  <si>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</si>
  <si>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</si>
  <si>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</si>
  <si>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</si>
  <si>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</si>
  <si>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</si>
  <si>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</si>
  <si>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</si>
  <si>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</si>
  <si>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</si>
  <si>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</si>
  <si>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</si>
  <si>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</si>
  <si>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</si>
  <si>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</si>
  <si>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</si>
  <si>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</si>
  <si>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</si>
  <si>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</si>
  <si>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</si>
  <si>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</si>
  <si>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</si>
  <si>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</si>
  <si>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</si>
  <si>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</si>
  <si>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</si>
  <si>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</si>
  <si>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</si>
  <si>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</si>
  <si>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</si>
  <si>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</si>
  <si>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</si>
  <si>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</si>
  <si>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</si>
  <si>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</si>
  <si>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</si>
  <si>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</si>
  <si>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</si>
  <si>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</si>
  <si>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</si>
  <si>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</si>
  <si>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</si>
  <si>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</si>
  <si>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</si>
  <si>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</si>
  <si>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</si>
  <si>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</si>
  <si>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</si>
  <si>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</si>
  <si>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</si>
  <si>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</si>
  <si>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</si>
  <si>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</si>
  <si>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</si>
  <si>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</si>
  <si>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</si>
  <si>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</si>
  <si>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</si>
  <si>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</si>
  <si>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</si>
  <si>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</si>
  <si>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</si>
  <si>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</si>
  <si>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</si>
  <si>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</si>
  <si>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</si>
  <si>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</si>
  <si>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</si>
  <si>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</si>
  <si>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</si>
  <si>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</si>
  <si>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</si>
  <si>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</si>
  <si>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</si>
  <si>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</si>
  <si>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</si>
  <si>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</si>
  <si>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</si>
  <si>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</si>
  <si>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</si>
  <si>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</si>
  <si>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</si>
  <si>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</si>
  <si>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</si>
  <si>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</si>
  <si>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</si>
  <si>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</si>
  <si>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</si>
  <si>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</si>
  <si>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</si>
  <si>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</si>
  <si>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</si>
  <si>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</si>
  <si>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</si>
  <si>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</si>
  <si>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</si>
  <si>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</si>
  <si>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</si>
  <si>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</si>
  <si>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</si>
  <si>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</si>
  <si>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</si>
  <si>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</si>
  <si>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</si>
  <si>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</si>
  <si>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</si>
  <si>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</si>
  <si>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</si>
  <si>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</si>
  <si>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</si>
  <si>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</si>
  <si>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</si>
  <si>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</si>
  <si>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</si>
  <si>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</si>
  <si>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</si>
  <si>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</si>
  <si>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</si>
  <si>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</si>
  <si>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</si>
  <si>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</si>
  <si>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</si>
  <si>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</si>
  <si>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</si>
  <si>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</si>
  <si>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</si>
  <si>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</si>
  <si>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</si>
  <si>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</si>
  <si>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</si>
  <si>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</si>
  <si>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</si>
  <si>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</si>
  <si>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</si>
  <si>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</si>
  <si>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</si>
  <si>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</si>
  <si>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</si>
  <si>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</si>
  <si>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</si>
  <si>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</si>
  <si>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</si>
  <si>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</si>
  <si>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</si>
  <si>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</si>
  <si>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</si>
  <si>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</si>
  <si>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</si>
  <si>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</si>
  <si>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</si>
  <si>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</si>
  <si>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</si>
  <si>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</si>
  <si>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</si>
  <si>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</si>
  <si>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</si>
  <si>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</si>
  <si>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</si>
  <si>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</si>
  <si>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</si>
  <si>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</si>
  <si>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</si>
  <si>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</si>
  <si>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</si>
  <si>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</si>
  <si>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</si>
  <si>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</si>
  <si>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</si>
  <si>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</si>
  <si>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</si>
  <si>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</si>
  <si>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</si>
  <si>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</si>
  <si>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</si>
  <si>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</si>
  <si>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</si>
  <si>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</si>
  <si>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</si>
  <si>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</si>
  <si>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</si>
  <si>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</si>
  <si>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</si>
  <si>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</si>
  <si>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</si>
  <si>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</si>
  <si>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</si>
  <si>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</si>
  <si>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</si>
  <si>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</si>
  <si>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</si>
  <si>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</si>
  <si>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</si>
  <si>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</si>
  <si>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</si>
  <si>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</si>
  <si>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</si>
  <si>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</si>
  <si>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</si>
  <si>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</si>
  <si>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</si>
  <si>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</si>
  <si>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</si>
  <si>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</si>
  <si>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</si>
  <si>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</si>
  <si>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</si>
  <si>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</si>
  <si>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</si>
  <si>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</si>
  <si>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</si>
  <si>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</si>
  <si>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</si>
  <si>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</si>
  <si>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</si>
  <si>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</si>
  <si>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</si>
  <si>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</si>
  <si>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</si>
  <si>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</si>
  <si>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</si>
  <si>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</si>
  <si>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</si>
  <si>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</si>
  <si>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</si>
  <si>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</si>
  <si>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</si>
  <si>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</si>
  <si>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</si>
  <si>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</si>
  <si>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</si>
  <si>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</si>
  <si>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</si>
  <si>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</si>
  <si>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</si>
  <si>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</si>
  <si>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</si>
  <si>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</si>
  <si>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</si>
  <si>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</si>
  <si>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</si>
  <si>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</si>
  <si>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</si>
  <si>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</si>
  <si>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</si>
  <si>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</si>
  <si>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</si>
  <si>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</si>
  <si>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</si>
  <si>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</si>
  <si>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</si>
  <si>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</si>
  <si>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</si>
  <si>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</si>
  <si>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</si>
  <si>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</si>
  <si>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</si>
  <si>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</si>
  <si>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</si>
  <si>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</si>
  <si>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</si>
  <si>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</si>
  <si>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</si>
  <si>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</si>
  <si>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</si>
  <si>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</si>
  <si>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</si>
  <si>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</si>
  <si>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</si>
  <si>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</si>
  <si>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</si>
  <si>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</si>
  <si>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</si>
  <si>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</si>
  <si>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</si>
  <si>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</si>
  <si>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</si>
  <si>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</si>
  <si>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</si>
  <si>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</si>
  <si>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</si>
  <si>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</si>
  <si>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</si>
  <si>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</si>
  <si>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</si>
  <si>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</si>
  <si>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</si>
  <si>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</si>
  <si>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</si>
  <si>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</si>
  <si>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</si>
  <si>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</si>
  <si>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</si>
  <si>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</si>
  <si>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</si>
  <si>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</si>
  <si>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</si>
  <si>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</si>
  <si>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</si>
  <si>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</si>
  <si>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</si>
  <si>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</si>
  <si>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</si>
  <si>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</si>
  <si>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</si>
  <si>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</si>
  <si>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</si>
  <si>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</si>
  <si>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</si>
  <si>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</si>
  <si>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</si>
  <si>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</si>
  <si>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</si>
  <si>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</si>
  <si>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</si>
  <si>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</si>
  <si>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</si>
  <si>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</si>
  <si>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</si>
  <si>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</si>
  <si>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</si>
  <si>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</si>
  <si>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</si>
  <si>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</si>
  <si>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</si>
  <si>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</si>
  <si>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</si>
  <si>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</si>
  <si>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</si>
  <si>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</si>
  <si>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</si>
  <si>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</si>
  <si>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</si>
  <si>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</si>
  <si>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</si>
  <si>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</si>
  <si>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</si>
  <si>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</si>
  <si>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</si>
  <si>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</si>
  <si>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</si>
  <si>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</si>
  <si>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</si>
  <si>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</si>
  <si>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</si>
  <si>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</si>
  <si>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</si>
  <si>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</si>
  <si>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</si>
  <si>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</si>
  <si>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</si>
  <si>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</si>
  <si>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</si>
  <si>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</si>
  <si>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</si>
  <si>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</si>
  <si>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</si>
  <si>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</si>
  <si>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</si>
  <si>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</si>
  <si>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</si>
  <si>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</si>
  <si>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</si>
  <si>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</si>
  <si>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</si>
  <si>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</si>
  <si>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</si>
  <si>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</si>
  <si>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</si>
  <si>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</si>
  <si>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</si>
  <si>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</si>
  <si>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</si>
  <si>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</si>
  <si>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</si>
  <si>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</si>
  <si>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</si>
  <si>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</si>
  <si>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</si>
  <si>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</si>
  <si>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</si>
  <si>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</si>
  <si>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</si>
  <si>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</si>
  <si>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</si>
  <si>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</si>
  <si>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</si>
  <si>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</si>
  <si>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</si>
  <si>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</si>
  <si>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</si>
  <si>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</si>
  <si>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</si>
  <si>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</si>
  <si>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</si>
  <si>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</si>
  <si>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</si>
  <si>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</si>
  <si>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</si>
  <si>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</si>
  <si>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</si>
  <si>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</si>
  <si>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</si>
  <si>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</si>
  <si>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</si>
  <si>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</si>
  <si>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</si>
  <si>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</si>
  <si>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</si>
  <si>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</si>
  <si>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</si>
  <si>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</si>
  <si>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</si>
  <si>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</si>
  <si>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</si>
  <si>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</si>
  <si>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</si>
  <si>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</si>
  <si>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</si>
  <si>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</si>
  <si>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</si>
  <si>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</si>
  <si>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</si>
  <si>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</si>
  <si>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</si>
  <si>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</si>
  <si>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</si>
  <si>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</si>
  <si>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</si>
  <si>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</si>
  <si>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</si>
  <si>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</si>
  <si>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</si>
  <si>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</si>
  <si>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</si>
  <si>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</si>
  <si>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</si>
  <si>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</si>
  <si>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</si>
  <si>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</si>
  <si>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</si>
  <si>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</si>
  <si>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</si>
  <si>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</si>
  <si>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</si>
  <si>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</si>
  <si>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</si>
  <si>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</si>
  <si>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</si>
  <si>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</si>
  <si>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</si>
  <si>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</si>
  <si>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</si>
  <si>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</si>
  <si>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</si>
  <si>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</si>
  <si>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</si>
  <si>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</si>
  <si>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</si>
  <si>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</si>
  <si>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</si>
  <si>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</si>
  <si>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</si>
  <si>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</si>
  <si>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</si>
  <si>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</si>
  <si>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</si>
  <si>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</si>
  <si>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</si>
  <si>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</si>
  <si>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</si>
  <si>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</si>
  <si>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</si>
  <si>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</si>
  <si>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</si>
  <si>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</si>
  <si>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</si>
  <si>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</si>
  <si>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</si>
  <si>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</si>
  <si>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</si>
  <si>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</si>
  <si>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</si>
  <si>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</si>
  <si>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</si>
  <si>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</si>
  <si>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</si>
  <si>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</si>
  <si>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</si>
  <si>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</si>
  <si>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</si>
  <si>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</si>
  <si>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</si>
  <si>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</si>
  <si>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</si>
  <si>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</si>
  <si>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</si>
  <si>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</si>
  <si>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</si>
  <si>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</si>
  <si>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</si>
  <si>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</si>
  <si>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</si>
  <si>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</si>
  <si>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</si>
  <si>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</si>
  <si>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</si>
  <si>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</si>
  <si>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</si>
  <si>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</si>
  <si>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</si>
  <si>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</si>
  <si>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</si>
  <si>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</si>
  <si>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</si>
  <si>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</si>
  <si>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</si>
  <si>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</si>
  <si>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</si>
  <si>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</si>
  <si>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</si>
  <si>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</si>
  <si>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</si>
  <si>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</si>
  <si>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</si>
  <si>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</si>
  <si>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</si>
  <si>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</si>
  <si>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</si>
  <si>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</si>
  <si>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</si>
  <si>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</si>
  <si>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</si>
  <si>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</si>
  <si>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</si>
  <si>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</si>
  <si>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</si>
  <si>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</si>
  <si>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</si>
  <si>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</si>
  <si>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</si>
  <si>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</si>
  <si>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</si>
  <si>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</si>
  <si>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</si>
  <si>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</si>
  <si>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</si>
  <si>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</si>
  <si>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</si>
  <si>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</si>
  <si>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</si>
  <si>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</si>
  <si>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</si>
  <si>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</si>
  <si>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</si>
  <si>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</si>
  <si>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</si>
  <si>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</si>
  <si>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</si>
  <si>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</si>
  <si>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</si>
  <si>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</si>
  <si>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</si>
  <si>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</si>
  <si>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</si>
  <si>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</si>
  <si>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</si>
  <si>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</si>
  <si>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</si>
  <si>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</si>
  <si>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</si>
  <si>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</si>
  <si>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</si>
  <si>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</si>
  <si>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</si>
  <si>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</si>
  <si>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</si>
  <si>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</si>
  <si>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</si>
  <si>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</si>
  <si>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</si>
  <si>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</si>
  <si>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</si>
  <si>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</si>
  <si>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</si>
  <si>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</si>
  <si>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</si>
  <si>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</si>
  <si>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</si>
  <si>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</si>
  <si>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</si>
  <si>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</si>
  <si>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</si>
  <si>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</si>
  <si>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</si>
  <si>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</si>
  <si>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</si>
  <si>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</si>
  <si>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</si>
  <si>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</si>
  <si>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</si>
  <si>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</si>
  <si>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</si>
  <si>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</si>
  <si>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</si>
  <si>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</si>
  <si>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</si>
  <si>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</si>
  <si>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</si>
  <si>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</si>
  <si>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</si>
  <si>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</si>
  <si>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</si>
  <si>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</si>
  <si>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</si>
  <si>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</si>
  <si>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</si>
  <si>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</si>
  <si>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</si>
  <si>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</si>
  <si>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</si>
  <si>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</si>
  <si>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</si>
  <si>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</si>
  <si>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</si>
  <si>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</si>
  <si>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</si>
  <si>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</si>
  <si>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</si>
  <si>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</si>
  <si>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</si>
  <si>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</si>
  <si>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</si>
  <si>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</si>
  <si>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</si>
  <si>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</si>
  <si>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</si>
  <si>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</si>
  <si>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</si>
  <si>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</si>
  <si>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</si>
  <si>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</si>
  <si>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</si>
  <si>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</si>
  <si>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</si>
  <si>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</si>
  <si>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</si>
  <si>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</si>
  <si>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</si>
  <si>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</si>
  <si>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</si>
  <si>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</si>
  <si>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</si>
  <si>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</si>
  <si>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</si>
  <si>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</si>
  <si>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</si>
  <si>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</si>
  <si>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</si>
  <si>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</si>
  <si>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</si>
  <si>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</si>
  <si>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</si>
  <si>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</si>
  <si>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</si>
  <si>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</si>
  <si>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</si>
  <si>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</si>
  <si>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</si>
  <si>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</si>
  <si>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</si>
  <si>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</si>
  <si>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</si>
  <si>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</si>
  <si>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</si>
  <si>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</si>
  <si>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</si>
  <si>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</si>
  <si>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</si>
  <si>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</si>
  <si>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</si>
  <si>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</si>
  <si>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</si>
  <si>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</si>
  <si>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</si>
  <si>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</si>
  <si>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</si>
  <si>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</si>
  <si>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</si>
  <si>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</si>
  <si>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</si>
  <si>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</si>
  <si>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</si>
  <si>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</si>
  <si>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</si>
  <si>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</si>
  <si>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</si>
  <si>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</si>
  <si>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</si>
  <si>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</si>
  <si>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</si>
  <si>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</si>
  <si>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</si>
  <si>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</si>
  <si>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</si>
  <si>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</si>
  <si>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</si>
  <si>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</si>
  <si>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</si>
  <si>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</si>
  <si>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</si>
  <si>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</si>
  <si>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</si>
  <si>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</si>
  <si>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</si>
  <si>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</si>
  <si>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</si>
  <si>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</si>
  <si>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</si>
  <si>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</si>
  <si>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</si>
  <si>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</si>
  <si>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</si>
  <si>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</si>
  <si>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</si>
  <si>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</si>
  <si>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</si>
  <si>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</si>
  <si>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</si>
  <si>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</si>
  <si>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</si>
  <si>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</si>
  <si>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</si>
  <si>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</si>
  <si>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</si>
  <si>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</si>
  <si>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</si>
  <si>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</si>
  <si>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</si>
  <si>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</si>
  <si>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</si>
  <si>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</si>
  <si>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</si>
  <si>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</si>
  <si>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</si>
  <si>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</si>
  <si>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</si>
  <si>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</si>
  <si>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</si>
  <si>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</si>
  <si>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</si>
  <si>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</si>
  <si>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</si>
  <si>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</si>
  <si>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</si>
  <si>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</si>
  <si>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</si>
  <si>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</si>
  <si>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</si>
  <si>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</si>
  <si>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</si>
  <si>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</si>
  <si>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</si>
  <si>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</si>
  <si>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</si>
  <si>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</si>
  <si>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</si>
  <si>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</si>
  <si>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</si>
  <si>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</si>
  <si>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</si>
  <si>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</si>
  <si>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</si>
  <si>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</si>
  <si>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</si>
  <si>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</si>
  <si>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</si>
  <si>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</si>
  <si>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</si>
  <si>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</si>
  <si>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</si>
  <si>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</si>
  <si>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</si>
  <si>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</si>
  <si>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</si>
  <si>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</si>
  <si>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</si>
  <si>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</si>
  <si>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</si>
  <si>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</si>
  <si>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</si>
  <si>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</si>
  <si>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</si>
  <si>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</si>
  <si>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</si>
  <si>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</si>
  <si>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</si>
  <si>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</si>
  <si>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</si>
  <si>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</si>
  <si>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</si>
  <si>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</si>
  <si>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</si>
  <si>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</si>
  <si>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</si>
  <si>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</si>
  <si>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</si>
  <si>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</si>
  <si>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</si>
  <si>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</si>
  <si>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</si>
  <si>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</si>
  <si>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</si>
  <si>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</si>
  <si>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</si>
  <si>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</si>
  <si>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</si>
  <si>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</si>
  <si>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</si>
  <si>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</si>
  <si>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</si>
  <si>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</si>
  <si>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</si>
  <si>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</si>
  <si>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</si>
  <si>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</si>
  <si>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</si>
  <si>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</si>
  <si>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</si>
  <si>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</si>
  <si>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</si>
  <si>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</si>
  <si>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</si>
  <si>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</si>
  <si>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</si>
  <si>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</si>
  <si>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</si>
  <si>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</si>
  <si>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</si>
  <si>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</si>
  <si>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</si>
  <si>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</si>
  <si>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</si>
  <si>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</si>
  <si>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</si>
  <si>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</si>
  <si>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</si>
  <si>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</si>
  <si>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</si>
  <si>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</si>
  <si>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</si>
  <si>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</si>
  <si>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</si>
  <si>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</si>
  <si>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</si>
  <si>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</si>
  <si>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</si>
  <si>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</si>
  <si>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</si>
  <si>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</si>
  <si>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</si>
  <si>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</si>
  <si>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</si>
  <si>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</si>
  <si>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</si>
  <si>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</si>
  <si>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</si>
  <si>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</si>
  <si>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</si>
  <si>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</si>
  <si>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</si>
  <si>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</si>
  <si>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</si>
  <si>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</si>
  <si>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</si>
  <si>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</si>
  <si>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</si>
  <si>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</si>
  <si>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</si>
  <si>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</si>
  <si>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</si>
  <si>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</si>
  <si>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</si>
  <si>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</si>
  <si>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</si>
  <si>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</si>
  <si>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</si>
  <si>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</si>
  <si>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</si>
  <si>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</si>
  <si>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</si>
  <si>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</si>
  <si>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</si>
  <si>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</si>
  <si>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</si>
  <si>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</si>
  <si>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</si>
  <si>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</si>
  <si>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</si>
  <si>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</si>
  <si>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</si>
  <si>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</si>
  <si>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</si>
  <si>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</si>
  <si>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</si>
  <si>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</si>
  <si>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</si>
  <si>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</si>
  <si>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</si>
  <si>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</si>
  <si>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</si>
  <si>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</si>
  <si>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</si>
  <si>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</si>
  <si>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</si>
  <si>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</si>
  <si>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</si>
  <si>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</si>
  <si>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</si>
  <si>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</si>
  <si>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</si>
  <si>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</si>
  <si>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</si>
  <si>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</si>
  <si>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</si>
  <si>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</si>
  <si>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</si>
  <si>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</si>
  <si>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</si>
  <si>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</si>
  <si>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</si>
  <si>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</si>
  <si>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</si>
  <si>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</si>
  <si>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</si>
  <si>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</si>
  <si>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</si>
  <si>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</si>
  <si>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</si>
  <si>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</si>
  <si>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</si>
  <si>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</si>
  <si>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</si>
  <si>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</si>
  <si>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</si>
  <si>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</si>
  <si>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</si>
  <si>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</si>
  <si>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</si>
  <si>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</si>
  <si>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</si>
  <si>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</si>
  <si>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</si>
  <si>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</si>
  <si>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</si>
  <si>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</si>
  <si>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</si>
  <si>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</si>
  <si>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</si>
  <si>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</si>
  <si>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</si>
  <si>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</si>
  <si>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</si>
  <si>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</si>
  <si>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</si>
  <si>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</si>
  <si>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</si>
  <si>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</si>
  <si>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</si>
  <si>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</si>
  <si>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</si>
  <si>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</si>
  <si>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</si>
  <si>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</si>
  <si>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</si>
  <si>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</si>
  <si>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</si>
  <si>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</si>
  <si>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</si>
  <si>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</si>
  <si>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</si>
  <si>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</si>
  <si>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</si>
  <si>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</si>
  <si>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</si>
  <si>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</si>
  <si>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</si>
  <si>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</si>
  <si>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</si>
  <si>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</si>
  <si>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</si>
  <si>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</si>
  <si>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</si>
  <si>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</si>
  <si>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</si>
  <si>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</si>
  <si>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</si>
  <si>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</si>
  <si>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</si>
  <si>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</si>
  <si>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</si>
  <si>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</si>
  <si>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</si>
  <si>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</si>
  <si>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</si>
  <si>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</si>
  <si>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</si>
  <si>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</si>
  <si>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</si>
  <si>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</si>
  <si>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</si>
  <si>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</si>
  <si>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</si>
  <si>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</si>
  <si>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</si>
  <si>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</si>
  <si>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</si>
  <si>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</si>
  <si>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</si>
  <si>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</si>
  <si>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</si>
  <si>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</si>
  <si>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</si>
  <si>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</si>
  <si>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</si>
  <si>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</si>
  <si>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</si>
  <si>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</si>
  <si>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</si>
  <si>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</si>
  <si>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</si>
  <si>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</si>
  <si>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</si>
  <si>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</si>
  <si>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</si>
  <si>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</si>
  <si>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</si>
  <si>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</si>
  <si>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</si>
  <si>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</si>
  <si>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</si>
  <si>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</si>
  <si>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</si>
  <si>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</si>
  <si>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</si>
  <si>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</si>
  <si>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</si>
  <si>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</si>
  <si>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</si>
  <si>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</si>
  <si>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</si>
  <si>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</si>
  <si>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</si>
  <si>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</si>
  <si>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</si>
  <si>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</si>
  <si>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</si>
  <si>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</si>
  <si>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</si>
  <si>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</si>
  <si>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</si>
  <si>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</si>
  <si>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</si>
  <si>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</si>
  <si>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</si>
  <si>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</si>
  <si>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</si>
  <si>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</si>
  <si>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</si>
  <si>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</si>
  <si>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</si>
  <si>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</si>
  <si>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</si>
  <si>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</si>
  <si>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</si>
  <si>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</si>
  <si>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</si>
  <si>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</si>
  <si>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</si>
  <si>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</si>
  <si>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</si>
  <si>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</si>
  <si>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</si>
  <si>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</si>
  <si>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</si>
  <si>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</si>
  <si>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</si>
  <si>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</si>
  <si>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</si>
  <si>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</si>
  <si>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</si>
  <si>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</si>
  <si>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</si>
  <si>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</si>
  <si>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</si>
  <si>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</si>
  <si>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</si>
  <si>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</si>
  <si>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</si>
  <si>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</si>
  <si>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</si>
  <si>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</si>
  <si>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</si>
  <si>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</si>
  <si>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</si>
  <si>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</si>
  <si>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</si>
  <si>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</si>
  <si>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</si>
  <si>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</si>
  <si>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</si>
  <si>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</si>
  <si>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</si>
  <si>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</si>
  <si>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</si>
  <si>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</si>
  <si>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</si>
  <si>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</si>
  <si>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</si>
  <si>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</si>
  <si>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</si>
  <si>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</si>
  <si>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</si>
  <si>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</si>
  <si>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</si>
  <si>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</si>
  <si>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</si>
  <si>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</si>
  <si>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</si>
  <si>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</si>
  <si>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</si>
  <si>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</si>
  <si>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</si>
  <si>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</si>
  <si>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</si>
  <si>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</si>
  <si>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</si>
  <si>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</si>
  <si>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</si>
  <si>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</si>
  <si>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</si>
  <si>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</si>
  <si>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</si>
  <si>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</si>
  <si>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</si>
  <si>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</si>
  <si>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</si>
  <si>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</si>
  <si>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</si>
  <si>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</si>
  <si>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</si>
  <si>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</si>
  <si>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</si>
  <si>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</si>
  <si>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</si>
  <si>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</si>
  <si>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</si>
  <si>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</si>
  <si>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</si>
  <si>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</si>
  <si>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</si>
  <si>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</si>
  <si>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</si>
  <si>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</si>
  <si>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</si>
  <si>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</si>
  <si>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</si>
  <si>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</si>
  <si>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</si>
  <si>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</si>
  <si>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</si>
  <si>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</si>
  <si>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</si>
  <si>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</si>
  <si>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</si>
  <si>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</si>
  <si>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</si>
  <si>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</si>
  <si>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</si>
  <si>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</si>
  <si>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</si>
  <si>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</si>
  <si>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</si>
  <si>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</si>
  <si>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</si>
  <si>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</si>
  <si>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</si>
  <si>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</si>
  <si>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</si>
  <si>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</si>
  <si>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</si>
  <si>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</si>
  <si>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</si>
  <si>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</si>
  <si>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</si>
  <si>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</si>
  <si>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</si>
  <si>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</si>
  <si>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</si>
  <si>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</si>
  <si>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</si>
  <si>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</si>
  <si>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</si>
  <si>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</si>
  <si>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</si>
  <si>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</si>
  <si>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</si>
  <si>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</si>
  <si>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</si>
  <si>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</si>
  <si>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</si>
  <si>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</si>
  <si>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</si>
  <si>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</si>
  <si>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</si>
  <si>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</si>
  <si>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</si>
  <si>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</si>
  <si>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</si>
  <si>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</si>
  <si>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</si>
  <si>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</si>
  <si>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</si>
  <si>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</si>
  <si>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</si>
  <si>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</si>
  <si>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</si>
  <si>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</si>
  <si>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</si>
  <si>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</si>
  <si>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</si>
  <si>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</si>
  <si>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</si>
  <si>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</si>
  <si>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</si>
  <si>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</si>
  <si>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</si>
  <si>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</si>
  <si>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</si>
  <si>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</si>
  <si>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</si>
  <si>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</si>
  <si>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</si>
  <si>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</si>
  <si>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</si>
  <si>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</si>
  <si>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</si>
  <si>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</si>
  <si>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</si>
  <si>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</si>
  <si>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</si>
  <si>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</si>
  <si>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</si>
  <si>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</si>
  <si>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</si>
  <si>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</si>
  <si>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</si>
  <si>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</si>
  <si>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</si>
  <si>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</si>
  <si>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</si>
  <si>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</si>
  <si>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</si>
  <si>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</si>
  <si>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</si>
  <si>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</si>
  <si>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</si>
  <si>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</si>
  <si>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</si>
  <si>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</si>
  <si>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</si>
  <si>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</si>
  <si>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</si>
  <si>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</si>
  <si>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</si>
  <si>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</si>
  <si>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</si>
  <si>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</si>
  <si>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</si>
  <si>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</si>
  <si>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</si>
  <si>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</si>
  <si>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</si>
  <si>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</si>
  <si>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</si>
  <si>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</si>
  <si>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</si>
  <si>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</si>
  <si>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</si>
  <si>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</si>
  <si>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</si>
  <si>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</si>
  <si>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</si>
  <si>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</si>
  <si>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</si>
  <si>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</si>
  <si>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</si>
  <si>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</si>
  <si>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</si>
  <si>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</si>
  <si>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</si>
  <si>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</si>
  <si>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</si>
  <si>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</si>
  <si>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</si>
  <si>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</si>
  <si>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</si>
  <si>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</si>
  <si>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</si>
  <si>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</si>
  <si>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</si>
  <si>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</si>
  <si>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</si>
  <si>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</si>
  <si>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</si>
  <si>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</si>
  <si>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</si>
  <si>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</si>
  <si>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</si>
  <si>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</si>
  <si>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</si>
  <si>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</si>
  <si>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</si>
  <si>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</si>
  <si>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</si>
  <si>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</si>
  <si>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</si>
  <si>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</si>
  <si>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</si>
  <si>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</si>
  <si>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</si>
  <si>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</si>
  <si>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</si>
  <si>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</si>
  <si>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</si>
  <si>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</si>
  <si>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</si>
  <si>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</si>
  <si>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</si>
  <si>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</si>
  <si>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</si>
  <si>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</si>
  <si>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</si>
  <si>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</si>
  <si>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</si>
  <si>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</si>
  <si>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</si>
  <si>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</si>
  <si>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</si>
  <si>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</si>
  <si>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</si>
  <si>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</si>
  <si>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</si>
  <si>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</si>
  <si>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</si>
  <si>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</si>
  <si>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</si>
  <si>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</si>
  <si>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</si>
  <si>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</si>
  <si>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</si>
  <si>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</si>
  <si>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</si>
  <si>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</si>
  <si>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</si>
  <si>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</si>
  <si>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</si>
  <si>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</si>
  <si>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</si>
  <si>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</si>
  <si>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</si>
  <si>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</si>
  <si>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</si>
  <si>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</si>
  <si>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</si>
  <si>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</si>
  <si>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</si>
  <si>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</si>
  <si>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</si>
  <si>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</si>
  <si>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</si>
  <si>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</si>
  <si>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</si>
  <si>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</si>
  <si>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</si>
  <si>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</si>
  <si>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</si>
  <si>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</si>
  <si>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</si>
  <si>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</si>
  <si>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</si>
  <si>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</si>
  <si>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</si>
  <si>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</si>
  <si>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</si>
  <si>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</si>
  <si>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</si>
  <si>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</si>
  <si>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</si>
  <si>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</si>
  <si>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</si>
  <si>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</si>
  <si>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</si>
  <si>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</si>
  <si>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</si>
  <si>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</si>
  <si>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</si>
  <si>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</si>
  <si>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</si>
  <si>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</si>
  <si>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</si>
  <si>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</si>
  <si>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</si>
  <si>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</si>
  <si>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</si>
  <si>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</si>
  <si>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</si>
  <si>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</si>
  <si>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</si>
  <si>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</si>
  <si>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</si>
  <si>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</si>
  <si>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</si>
  <si>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</si>
  <si>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</si>
  <si>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</si>
  <si>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</si>
  <si>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</si>
  <si>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</si>
  <si>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</si>
  <si>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</si>
  <si>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</si>
  <si>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</si>
  <si>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</si>
  <si>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</si>
  <si>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</si>
  <si>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</si>
  <si>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</si>
  <si>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</si>
  <si>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</si>
  <si>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</si>
  <si>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</si>
  <si>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</si>
  <si>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</si>
  <si>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</si>
  <si>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</si>
  <si>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</si>
  <si>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</si>
  <si>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</si>
  <si>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</si>
  <si>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</si>
  <si>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</si>
  <si>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</si>
  <si>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</si>
  <si>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</si>
  <si>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</si>
  <si>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</si>
  <si>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</si>
  <si>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</si>
  <si>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</si>
  <si>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</si>
  <si>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</si>
  <si>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</si>
  <si>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</si>
  <si>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</si>
  <si>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</si>
  <si>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</si>
  <si>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</si>
  <si>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</si>
  <si>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</si>
  <si>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</si>
  <si>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</si>
  <si>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</si>
  <si>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</si>
  <si>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</si>
  <si>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</si>
  <si>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</si>
  <si>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</si>
  <si>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</si>
  <si>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</si>
  <si>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</si>
  <si>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</si>
  <si>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</si>
  <si>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</si>
  <si>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</si>
  <si>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</si>
  <si>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</si>
  <si>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</si>
  <si>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</si>
  <si>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</si>
  <si>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</si>
  <si>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</si>
  <si>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</si>
  <si>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</si>
  <si>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</si>
  <si>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</si>
  <si>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</si>
  <si>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</si>
  <si>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</si>
  <si>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</si>
  <si>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</si>
  <si>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</si>
  <si>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</si>
  <si>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</si>
  <si>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</si>
  <si>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</si>
  <si>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</si>
  <si>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</si>
  <si>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</si>
  <si>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</si>
  <si>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</si>
  <si>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</si>
  <si>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</si>
  <si>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</si>
  <si>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</si>
  <si>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</si>
  <si>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</si>
  <si>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</si>
  <si>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</si>
  <si>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</si>
  <si>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</si>
  <si>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</si>
  <si>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</si>
  <si>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</si>
  <si>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</si>
  <si>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</si>
  <si>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</si>
  <si>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</si>
  <si>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</si>
  <si>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</si>
  <si>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</si>
  <si>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</si>
  <si>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</si>
  <si>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</si>
  <si>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</si>
  <si>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</si>
  <si>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</si>
  <si>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</si>
  <si>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</si>
  <si>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</si>
  <si>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</si>
  <si>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</si>
  <si>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</si>
  <si>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</si>
  <si>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</si>
  <si>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</si>
  <si>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</si>
  <si>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</si>
  <si>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</si>
  <si>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</si>
  <si>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</si>
  <si>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</si>
  <si>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</si>
  <si>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</si>
  <si>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</si>
  <si>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</si>
  <si>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</si>
  <si>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</si>
  <si>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</si>
  <si>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</si>
  <si>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</si>
  <si>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</si>
  <si>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</si>
  <si>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</si>
  <si>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</si>
  <si>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</si>
  <si>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</si>
  <si>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</si>
  <si>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</si>
  <si>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</si>
  <si>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</si>
  <si>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</si>
  <si>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</si>
  <si>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</si>
  <si>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</si>
  <si>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</si>
  <si>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</si>
  <si>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</si>
  <si>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</si>
  <si>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</si>
  <si>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</si>
  <si>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</si>
  <si>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</si>
  <si>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</si>
  <si>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</si>
  <si>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</si>
  <si>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</si>
  <si>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</si>
  <si>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</si>
  <si>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</si>
  <si>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</si>
  <si>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</si>
  <si>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</si>
  <si>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</si>
  <si>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</si>
  <si>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</si>
  <si>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</si>
  <si>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</si>
  <si>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</si>
  <si>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</si>
  <si>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</si>
  <si>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</si>
  <si>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</si>
  <si>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</si>
  <si>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</si>
  <si>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</si>
  <si>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</si>
  <si>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</si>
  <si>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</si>
  <si>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</si>
  <si>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</si>
  <si>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</si>
  <si>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</si>
  <si>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</si>
  <si>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</si>
  <si>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</si>
  <si>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</si>
  <si>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</si>
  <si>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</si>
  <si>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</si>
  <si>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</si>
  <si>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</si>
  <si>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</si>
  <si>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</si>
  <si>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</si>
  <si>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</si>
  <si>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</si>
  <si>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</si>
  <si>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</si>
  <si>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</si>
  <si>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</si>
  <si>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</si>
  <si>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</si>
  <si>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</si>
  <si>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</si>
  <si>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</si>
  <si>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</si>
  <si>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</si>
  <si>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</si>
  <si>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</si>
  <si>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</si>
  <si>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</si>
  <si>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</si>
  <si>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</si>
  <si>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</si>
  <si>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</si>
  <si>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</si>
  <si>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</si>
  <si>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</si>
  <si>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</si>
  <si>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</si>
  <si>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</si>
  <si>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</si>
  <si>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</si>
  <si>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</si>
  <si>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</si>
  <si>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</si>
  <si>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</si>
  <si>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</si>
  <si>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</si>
  <si>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</si>
  <si>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</si>
  <si>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</si>
  <si>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</si>
  <si>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</si>
  <si>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</si>
  <si>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</si>
  <si>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</si>
  <si>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</si>
  <si>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</si>
  <si>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</si>
  <si>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</si>
  <si>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</si>
  <si>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</si>
  <si>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</si>
  <si>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</si>
  <si>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</si>
  <si>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</si>
  <si>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</si>
  <si>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</si>
  <si>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</si>
  <si>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</si>
  <si>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</si>
  <si>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</si>
  <si>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</si>
  <si>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</si>
  <si>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</si>
  <si>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</si>
  <si>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</si>
  <si>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</si>
  <si>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</si>
  <si>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</si>
  <si>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</si>
  <si>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</si>
  <si>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</si>
  <si>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</si>
  <si>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</si>
  <si>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</si>
  <si>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</si>
  <si>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</si>
  <si>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</si>
  <si>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</si>
  <si>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</si>
  <si>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</si>
  <si>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</si>
  <si>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</si>
  <si>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</si>
  <si>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</si>
  <si>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</si>
  <si>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</si>
  <si>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</si>
  <si>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</si>
  <si>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</si>
  <si>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</si>
  <si>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</si>
  <si>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</si>
  <si>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</si>
  <si>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</si>
  <si>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</si>
  <si>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</si>
  <si>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</si>
  <si>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</si>
  <si>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</si>
  <si>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</si>
  <si>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</si>
  <si>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</si>
  <si>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</si>
  <si>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</si>
  <si>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</si>
  <si>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</si>
  <si>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</si>
  <si>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</si>
  <si>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</si>
  <si>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</si>
  <si>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</si>
  <si>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</si>
  <si>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</si>
  <si>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</si>
  <si>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</si>
  <si>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</si>
  <si>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</si>
  <si>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</si>
  <si>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</si>
  <si>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</si>
  <si>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</si>
  <si>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</si>
  <si>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</si>
  <si>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</si>
  <si>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</si>
  <si>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</si>
  <si>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</si>
  <si>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</si>
  <si>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</si>
  <si>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</si>
  <si>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</si>
  <si>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</si>
  <si>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</si>
  <si>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</si>
  <si>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</si>
  <si>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</si>
  <si>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</si>
  <si>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</si>
  <si>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</si>
  <si>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</si>
  <si>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</si>
  <si>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</si>
  <si>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</si>
  <si>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</si>
  <si>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</si>
  <si>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</si>
  <si>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</si>
  <si>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</si>
  <si>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</si>
  <si>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</si>
  <si>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</si>
  <si>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</si>
  <si>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</si>
  <si>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</si>
  <si>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</si>
  <si>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</si>
  <si>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</si>
  <si>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</si>
  <si>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</si>
  <si>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</si>
  <si>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</si>
  <si>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</si>
  <si>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</si>
  <si>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</si>
  <si>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</si>
  <si>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</si>
  <si>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</si>
  <si>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</si>
  <si>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</si>
  <si>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</si>
  <si>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</si>
  <si>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</si>
  <si>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</si>
  <si>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</si>
  <si>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</si>
  <si>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</si>
  <si>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</si>
  <si>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</si>
  <si>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</si>
  <si>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</si>
  <si>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</si>
  <si>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</si>
  <si>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</si>
  <si>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</si>
  <si>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</si>
  <si>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</si>
  <si>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</si>
  <si>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</si>
  <si>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</si>
  <si>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</si>
  <si>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</si>
  <si>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</si>
  <si>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</si>
  <si>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</si>
  <si>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</si>
  <si>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</si>
  <si>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</si>
  <si>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</si>
  <si>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</si>
  <si>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</si>
  <si>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</si>
  <si>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</si>
  <si>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</si>
  <si>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</si>
  <si>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</si>
  <si>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</si>
  <si>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</si>
  <si>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</si>
  <si>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</si>
  <si>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</si>
  <si>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</si>
  <si>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</si>
  <si>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</si>
  <si>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</si>
  <si>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</si>
  <si>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</si>
  <si>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</si>
  <si>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</si>
  <si>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</si>
  <si>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</si>
  <si>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</si>
  <si>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</si>
  <si>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</si>
  <si>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</si>
  <si>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</si>
  <si>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</si>
  <si>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</si>
  <si>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</si>
  <si>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</si>
  <si>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</si>
  <si>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</si>
  <si>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</si>
  <si>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</si>
  <si>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</si>
  <si>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</si>
  <si>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</si>
  <si>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</si>
  <si>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</si>
  <si>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</si>
  <si>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</si>
  <si>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</si>
  <si>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</si>
  <si>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</si>
  <si>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</si>
  <si>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</si>
  <si>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</si>
  <si>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</si>
  <si>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</si>
  <si>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</si>
  <si>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</si>
  <si>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</si>
  <si>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</si>
  <si>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</si>
  <si>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</si>
  <si>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</si>
  <si>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</si>
  <si>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</si>
  <si>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</si>
  <si>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</si>
  <si>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</si>
  <si>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</si>
  <si>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</si>
  <si>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</si>
  <si>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</si>
  <si>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</si>
  <si>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</si>
  <si>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</si>
  <si>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</si>
  <si>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</si>
  <si>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</si>
  <si>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</si>
  <si>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</si>
  <si>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</si>
  <si>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</si>
  <si>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</si>
  <si>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</si>
  <si>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</si>
  <si>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</si>
  <si>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</si>
  <si>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</si>
  <si>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</si>
  <si>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</si>
  <si>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</si>
  <si>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</si>
  <si>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</si>
  <si>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</si>
  <si>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</si>
  <si>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</si>
  <si>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</si>
  <si>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</si>
  <si>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</si>
  <si>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</si>
  <si>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</si>
  <si>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</si>
  <si>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</si>
  <si>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</si>
  <si>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</si>
  <si>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</si>
  <si>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</si>
  <si>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</si>
  <si>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</si>
  <si>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</si>
  <si>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</si>
  <si>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</si>
  <si>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</si>
  <si>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</si>
  <si>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</si>
  <si>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</si>
  <si>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</si>
  <si>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</si>
  <si>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</si>
  <si>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</si>
  <si>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</si>
  <si>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</si>
  <si>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</si>
  <si>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</si>
  <si>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</si>
  <si>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</si>
  <si>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</si>
  <si>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</si>
  <si>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</si>
  <si>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</si>
  <si>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</si>
  <si>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</si>
  <si>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</si>
  <si>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</si>
  <si>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</si>
  <si>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</si>
  <si>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</si>
  <si>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</si>
  <si>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</si>
  <si>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</si>
  <si>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</si>
  <si>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</si>
  <si>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</si>
  <si>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</si>
  <si>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</si>
  <si>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</si>
  <si>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</si>
  <si>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</si>
  <si>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</si>
  <si>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</si>
  <si>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</si>
  <si>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</si>
  <si>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</si>
  <si>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</si>
  <si>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</si>
  <si>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</si>
  <si>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</si>
  <si>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</si>
  <si>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</si>
  <si>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</si>
  <si>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</si>
  <si>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</si>
  <si>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</si>
  <si>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</si>
  <si>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</si>
  <si>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</si>
  <si>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</si>
  <si>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</si>
  <si>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</si>
  <si>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</si>
  <si>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</si>
  <si>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</si>
  <si>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</si>
  <si>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</si>
  <si>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</si>
  <si>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</si>
  <si>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</si>
  <si>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</si>
  <si>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</si>
  <si>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</si>
  <si>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</si>
  <si>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</si>
  <si>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</si>
  <si>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</si>
  <si>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</si>
  <si>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</si>
  <si>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</si>
  <si>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</si>
  <si>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</si>
  <si>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</si>
  <si>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</si>
  <si>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</si>
  <si>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</si>
  <si>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</si>
  <si>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</si>
  <si>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</si>
  <si>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</si>
  <si>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</si>
  <si>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</si>
  <si>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</si>
  <si>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</si>
  <si>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</si>
  <si>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</si>
  <si>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</si>
  <si>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</si>
  <si>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</si>
  <si>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</si>
  <si>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</si>
  <si>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</si>
  <si>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</si>
  <si>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</si>
  <si>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</si>
  <si>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</si>
  <si>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</si>
  <si>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</si>
  <si>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</si>
  <si>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</si>
  <si>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</si>
  <si>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</si>
  <si>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</si>
  <si>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</si>
  <si>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</si>
  <si>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</si>
  <si>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</si>
  <si>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</si>
  <si>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</si>
  <si>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</si>
  <si>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</si>
  <si>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</si>
  <si>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</si>
  <si>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</si>
  <si>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</si>
  <si>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</si>
  <si>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</si>
  <si>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</si>
  <si>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</si>
  <si>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</si>
  <si>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</si>
  <si>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</si>
  <si>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</si>
  <si>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</si>
  <si>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</si>
  <si>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</si>
  <si>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</si>
  <si>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</si>
  <si>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</si>
  <si>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</si>
  <si>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</si>
  <si>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</si>
  <si>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</si>
  <si>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</si>
  <si>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</si>
  <si>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</si>
  <si>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</si>
  <si>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</si>
  <si>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</si>
  <si>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</si>
  <si>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</si>
  <si>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</si>
  <si>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</si>
  <si>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</si>
  <si>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</si>
  <si>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</si>
  <si>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</si>
  <si>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</si>
  <si>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</si>
  <si>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</si>
  <si>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</si>
  <si>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</si>
  <si>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</si>
  <si>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</si>
  <si>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</si>
  <si>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</si>
  <si>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</si>
  <si>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</si>
  <si>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</si>
  <si>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</si>
  <si>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</si>
  <si>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</si>
  <si>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</si>
  <si>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</si>
  <si>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</si>
  <si>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</si>
  <si>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</si>
  <si>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</si>
  <si>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</si>
  <si>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</si>
  <si>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</si>
  <si>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</si>
  <si>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</si>
  <si>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</si>
  <si>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</si>
  <si>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</si>
  <si>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</si>
  <si>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</si>
  <si>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</si>
  <si>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</si>
  <si>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</si>
  <si>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</si>
  <si>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</si>
  <si>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</si>
  <si>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</si>
  <si>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</si>
  <si>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</si>
  <si>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</si>
  <si>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</si>
  <si>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</si>
  <si>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</si>
  <si>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</si>
  <si>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</si>
  <si>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</si>
  <si>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</si>
  <si>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</si>
  <si>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</si>
  <si>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</si>
  <si>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</si>
  <si>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</si>
  <si>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</si>
  <si>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</si>
  <si>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</si>
  <si>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</si>
  <si>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</si>
  <si>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</si>
  <si>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</si>
  <si>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</si>
  <si>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</si>
  <si>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</si>
  <si>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</si>
  <si>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</si>
  <si>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</si>
  <si>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</si>
  <si>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</si>
  <si>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</si>
  <si>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</si>
  <si>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</si>
  <si>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</si>
  <si>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</si>
  <si>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</si>
  <si>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</si>
  <si>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</si>
  <si>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</si>
  <si>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</si>
  <si>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</si>
  <si>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</si>
  <si>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</si>
  <si>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</si>
  <si>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</si>
  <si>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</si>
  <si>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</si>
  <si>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</si>
  <si>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</si>
  <si>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</si>
  <si>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</si>
  <si>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</si>
  <si>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</si>
  <si>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</si>
  <si>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</si>
  <si>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</si>
  <si>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</si>
  <si>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</si>
  <si>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</si>
  <si>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</si>
  <si>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</si>
  <si>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</si>
  <si>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</si>
  <si>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</si>
  <si>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</si>
  <si>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</si>
  <si>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</si>
  <si>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</si>
  <si>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</si>
  <si>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</si>
  <si>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</si>
  <si>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</si>
  <si>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</si>
  <si>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</si>
  <si>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</si>
  <si>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</si>
  <si>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</si>
  <si>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</si>
  <si>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</si>
  <si>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</si>
  <si>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</si>
  <si>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</si>
  <si>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</si>
  <si>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</si>
  <si>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</si>
  <si>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</si>
  <si>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</si>
  <si>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</si>
  <si>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</si>
  <si>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</si>
  <si>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</si>
  <si>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</si>
  <si>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</si>
  <si>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</si>
  <si>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</si>
  <si>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</si>
  <si>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</si>
  <si>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</si>
  <si>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</si>
  <si>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</si>
  <si>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</si>
  <si>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</si>
  <si>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</si>
  <si>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</si>
  <si>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</si>
  <si>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</si>
  <si>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</si>
  <si>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</si>
  <si>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</si>
  <si>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</si>
  <si>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</si>
  <si>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</si>
  <si>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</si>
  <si>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</si>
  <si>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</si>
  <si>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</si>
  <si>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</si>
  <si>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</si>
  <si>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</si>
  <si>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</si>
  <si>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</si>
  <si>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</si>
  <si>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</si>
  <si>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</si>
  <si>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</si>
  <si>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</si>
  <si>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</si>
  <si>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</si>
  <si>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</si>
  <si>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</si>
  <si>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</si>
  <si>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</si>
  <si>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</si>
  <si>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</si>
  <si>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</si>
  <si>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</si>
  <si>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</si>
  <si>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</si>
  <si>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</si>
  <si>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</si>
  <si>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</si>
  <si>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</si>
  <si>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</si>
  <si>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</si>
  <si>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</si>
  <si>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</si>
  <si>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</si>
  <si>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</si>
  <si>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</si>
  <si>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</si>
  <si>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</si>
  <si>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</si>
  <si>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</si>
  <si>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</si>
  <si>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</si>
  <si>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</si>
  <si>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</si>
  <si>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</si>
  <si>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</si>
  <si>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</si>
  <si>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</si>
  <si>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</si>
  <si>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</si>
  <si>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</si>
  <si>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</si>
  <si>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</si>
  <si>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</si>
  <si>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</si>
  <si>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</si>
  <si>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</si>
  <si>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</si>
  <si>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</si>
  <si>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</si>
  <si>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</si>
  <si>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</si>
  <si>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</si>
  <si>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</si>
  <si>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</si>
  <si>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</si>
  <si>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</si>
  <si>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</si>
  <si>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</si>
  <si>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</si>
  <si>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</si>
  <si>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</si>
  <si>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</si>
  <si>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</si>
  <si>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</si>
  <si>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</si>
  <si>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</si>
  <si>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</si>
  <si>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</si>
  <si>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</si>
  <si>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</si>
  <si>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</si>
  <si>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</si>
  <si>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</si>
  <si>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</si>
  <si>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</si>
  <si>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</si>
  <si>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</si>
  <si>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</si>
  <si>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</si>
  <si>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</si>
  <si>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</si>
  <si>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</si>
  <si>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</si>
  <si>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</si>
  <si>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</si>
  <si>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</si>
  <si>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</si>
  <si>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</si>
  <si>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</si>
  <si>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</si>
  <si>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</si>
  <si>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</si>
  <si>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</si>
  <si>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</si>
  <si>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</si>
  <si>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</si>
  <si>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</si>
  <si>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</si>
  <si>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</si>
  <si>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</si>
  <si>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</si>
  <si>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</si>
  <si>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</si>
  <si>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</si>
  <si>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</si>
  <si>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</si>
  <si>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</si>
  <si>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</si>
  <si>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</si>
  <si>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</si>
  <si>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</si>
  <si>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</si>
  <si>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</si>
  <si>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</si>
  <si>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</si>
  <si>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</si>
  <si>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</si>
  <si>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</si>
  <si>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</si>
  <si>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</si>
  <si>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</si>
  <si>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</si>
  <si>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</si>
  <si>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</si>
  <si>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</si>
  <si>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</si>
  <si>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</si>
  <si>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</si>
  <si>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</si>
  <si>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</si>
  <si>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</si>
  <si>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</si>
  <si>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</si>
  <si>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</si>
  <si>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</si>
  <si>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</si>
  <si>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</si>
  <si>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</si>
  <si>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</si>
  <si>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</si>
  <si>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</si>
  <si>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</si>
  <si>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</si>
  <si>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</si>
  <si>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</si>
  <si>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</si>
  <si>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</si>
  <si>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</si>
  <si>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</si>
  <si>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</si>
  <si>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</si>
  <si>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</si>
  <si>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</si>
  <si>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</si>
  <si>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</si>
  <si>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</si>
  <si>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</si>
  <si>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</si>
  <si>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</si>
  <si>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</si>
  <si>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</si>
  <si>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</si>
  <si>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</si>
  <si>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</si>
  <si>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</si>
  <si>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</si>
  <si>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</si>
  <si>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</si>
  <si>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</si>
  <si>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</si>
  <si>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</si>
  <si>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</si>
  <si>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</si>
  <si>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</si>
  <si>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</si>
  <si>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</si>
  <si>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</si>
  <si>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</si>
  <si>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</si>
  <si>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</si>
  <si>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</si>
  <si>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</si>
  <si>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</si>
  <si>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</si>
  <si>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</si>
  <si>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</si>
  <si>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</si>
  <si>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</si>
  <si>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</si>
  <si>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</si>
  <si>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</si>
  <si>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</si>
  <si>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</si>
  <si>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</si>
  <si>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</si>
  <si>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</si>
  <si>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</si>
  <si>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</si>
  <si>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</si>
  <si>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</si>
  <si>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</si>
  <si>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</si>
  <si>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</si>
  <si>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</si>
  <si>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</si>
  <si>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</si>
  <si>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</si>
  <si>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</si>
  <si>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</si>
  <si>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</si>
  <si>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</si>
  <si>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</si>
  <si>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</si>
  <si>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</si>
  <si>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</si>
  <si>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</si>
  <si>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</si>
  <si>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</si>
  <si>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</si>
  <si>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</si>
  <si>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</si>
  <si>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</si>
  <si>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</si>
  <si>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</si>
  <si>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</si>
  <si>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</si>
  <si>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</si>
  <si>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</si>
  <si>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</si>
  <si>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</si>
  <si>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</si>
  <si>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</si>
  <si>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</si>
  <si>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</si>
  <si>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</si>
  <si>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</si>
  <si>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</si>
  <si>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</si>
  <si>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</si>
  <si>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</si>
  <si>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</si>
  <si>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</si>
  <si>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</si>
  <si>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</si>
  <si>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</si>
  <si>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</si>
  <si>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</si>
  <si>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</si>
  <si>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</si>
  <si>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</si>
  <si>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</si>
  <si>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</si>
  <si>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</si>
  <si>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</si>
  <si>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</si>
  <si>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</si>
  <si>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</si>
  <si>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</si>
  <si>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</si>
  <si>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</si>
  <si>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</si>
  <si>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</si>
  <si>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</si>
  <si>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</si>
  <si>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</si>
  <si>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</si>
  <si>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</si>
  <si>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</si>
  <si>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</si>
  <si>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</si>
  <si>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</si>
  <si>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</si>
  <si>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</si>
  <si>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</si>
  <si>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</si>
  <si>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</si>
  <si>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</si>
  <si>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</si>
  <si>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</si>
  <si>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</si>
  <si>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</si>
  <si>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</si>
  <si>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</si>
  <si>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</si>
  <si>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</si>
  <si>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</si>
  <si>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</si>
  <si>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</si>
  <si>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</si>
  <si>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</si>
  <si>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</si>
  <si>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</si>
  <si>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</si>
  <si>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</si>
  <si>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</si>
  <si>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</si>
  <si>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</si>
  <si>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</si>
  <si>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</si>
  <si>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</si>
  <si>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</si>
  <si>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</si>
  <si>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</si>
  <si>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</si>
  <si>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</si>
  <si>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</si>
  <si>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</si>
  <si>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</si>
  <si>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</si>
  <si>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</si>
  <si>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</si>
  <si>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</si>
  <si>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</si>
  <si>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</si>
  <si>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</si>
  <si>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</si>
  <si>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</si>
  <si>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</si>
  <si>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</si>
  <si>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</si>
  <si>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</si>
  <si>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</si>
  <si>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</si>
  <si>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</si>
  <si>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</si>
  <si>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</si>
  <si>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</si>
  <si>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</si>
  <si>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</si>
  <si>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</si>
  <si>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</si>
  <si>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</si>
  <si>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</si>
  <si>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</si>
  <si>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</si>
  <si>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</si>
  <si>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</si>
  <si>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</si>
  <si>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</si>
  <si>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</si>
  <si>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</si>
  <si>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</si>
  <si>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</si>
  <si>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</si>
  <si>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</si>
  <si>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</si>
  <si>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</si>
  <si>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</si>
  <si>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</si>
  <si>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</si>
  <si>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</si>
  <si>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</si>
  <si>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</si>
  <si>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</si>
  <si>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</si>
  <si>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</si>
  <si>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</si>
  <si>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</si>
  <si>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</si>
  <si>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</si>
  <si>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</si>
  <si>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</si>
  <si>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</si>
  <si>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</si>
  <si>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</si>
  <si>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</si>
  <si>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</si>
  <si>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</si>
  <si>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</si>
  <si>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</si>
  <si>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</si>
  <si>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</si>
  <si>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</si>
  <si>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</si>
  <si>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</si>
  <si>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</si>
  <si>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</si>
  <si>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</si>
  <si>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</si>
  <si>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</si>
  <si>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</si>
  <si>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</si>
  <si>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</si>
  <si>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</si>
  <si>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</si>
  <si>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</si>
  <si>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</si>
  <si>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</si>
  <si>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</si>
  <si>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</si>
  <si>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</si>
  <si>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</si>
  <si>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</si>
  <si>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</si>
  <si>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</si>
  <si>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</si>
  <si>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</si>
  <si>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</si>
  <si>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</si>
  <si>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</si>
  <si>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</si>
  <si>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</si>
  <si>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</si>
  <si>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</si>
  <si>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</si>
  <si>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</si>
  <si>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</si>
  <si>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</si>
  <si>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</si>
  <si>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</si>
  <si>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</si>
  <si>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</si>
  <si>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</si>
  <si>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</si>
  <si>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</si>
  <si>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</si>
  <si>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</si>
  <si>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</si>
  <si>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</si>
  <si>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</si>
  <si>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</si>
  <si>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</si>
  <si>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</si>
  <si>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</si>
  <si>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</si>
  <si>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</si>
  <si>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</si>
  <si>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</si>
  <si>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</si>
  <si>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</si>
  <si>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</si>
  <si>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</si>
  <si>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</si>
  <si>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</si>
  <si>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</si>
  <si>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</si>
  <si>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</si>
  <si>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</si>
  <si>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</si>
  <si>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</si>
  <si>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</si>
  <si>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</si>
  <si>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</si>
  <si>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</si>
  <si>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</si>
  <si>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</si>
  <si>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</si>
  <si>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</si>
  <si>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</si>
  <si>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</si>
  <si>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</si>
  <si>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</si>
  <si>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</si>
  <si>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</si>
  <si>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</si>
  <si>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</si>
  <si>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</si>
  <si>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</si>
  <si>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</si>
  <si>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</si>
  <si>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</si>
  <si>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</si>
  <si>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</si>
  <si>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</si>
  <si>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</si>
  <si>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</si>
  <si>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</si>
  <si>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</si>
  <si>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</si>
  <si>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</si>
  <si>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</si>
  <si>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</si>
  <si>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</si>
  <si>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</si>
  <si>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</si>
  <si>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</si>
  <si>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</si>
  <si>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</si>
  <si>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</si>
  <si>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</si>
  <si>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</si>
  <si>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</si>
  <si>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</si>
  <si>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</si>
  <si>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</si>
  <si>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</si>
  <si>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</si>
  <si>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</si>
  <si>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</si>
  <si>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</si>
  <si>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</si>
  <si>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</si>
  <si>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</si>
  <si>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</si>
  <si>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</si>
  <si>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</si>
  <si>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</si>
  <si>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</si>
  <si>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</si>
  <si>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</si>
  <si>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</si>
  <si>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</si>
  <si>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</si>
  <si>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</si>
  <si>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</si>
  <si>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</si>
  <si>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</si>
  <si>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</si>
  <si>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</si>
  <si>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</si>
  <si>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</si>
  <si>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</si>
  <si>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</si>
  <si>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</si>
  <si>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</si>
  <si>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</si>
  <si>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</si>
  <si>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</si>
  <si>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</si>
  <si>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</si>
  <si>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</si>
  <si>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</si>
  <si>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</si>
  <si>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</si>
  <si>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</si>
  <si>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</si>
  <si>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</si>
  <si>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</si>
  <si>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</si>
  <si>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</si>
  <si>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</si>
  <si>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</si>
  <si>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</si>
  <si>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</si>
  <si>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</si>
  <si>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</si>
  <si>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</si>
  <si>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</si>
  <si>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</si>
  <si>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</si>
  <si>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</si>
  <si>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</si>
  <si>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</si>
  <si>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</si>
  <si>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</si>
  <si>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</si>
  <si>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</si>
  <si>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</si>
  <si>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</si>
  <si>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</si>
  <si>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</si>
  <si>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</si>
  <si>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</si>
  <si>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</si>
  <si>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</si>
  <si>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</si>
  <si>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</si>
  <si>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</si>
  <si>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</si>
  <si>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</si>
  <si>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</si>
  <si>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</si>
  <si>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</si>
  <si>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</si>
  <si>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</si>
  <si>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</si>
  <si>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</si>
  <si>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</si>
  <si>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</si>
  <si>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</si>
  <si>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</si>
  <si>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</si>
  <si>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</si>
  <si>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</si>
  <si>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</si>
  <si>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</si>
  <si>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</si>
  <si>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</si>
  <si>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</si>
  <si>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</si>
  <si>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</si>
  <si>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</si>
  <si>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</si>
  <si>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</si>
  <si>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</si>
  <si>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</si>
  <si>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</si>
  <si>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</si>
  <si>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</si>
  <si>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</si>
  <si>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</si>
  <si>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</si>
  <si>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</si>
  <si>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</si>
  <si>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</si>
  <si>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</si>
  <si>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</si>
  <si>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</si>
  <si>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</si>
  <si>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</si>
  <si>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</si>
  <si>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</si>
  <si>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</si>
  <si>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</si>
  <si>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</si>
  <si>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</si>
  <si>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</si>
  <si>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</si>
  <si>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</si>
  <si>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</si>
  <si>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</si>
  <si>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</si>
  <si>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</si>
  <si>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</si>
  <si>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</si>
  <si>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</si>
  <si>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</si>
  <si>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</si>
  <si>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</si>
  <si>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</si>
  <si>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</si>
  <si>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</si>
  <si>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</si>
  <si>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</si>
  <si>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</si>
  <si>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</si>
  <si>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</si>
  <si>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</si>
  <si>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</si>
  <si>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</si>
  <si>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</si>
  <si>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</si>
  <si>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</si>
  <si>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</si>
  <si>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</si>
  <si>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</si>
  <si>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</si>
  <si>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</si>
  <si>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</si>
  <si>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</si>
  <si>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</si>
  <si>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</si>
  <si>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</si>
  <si>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</si>
  <si>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</si>
  <si>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</si>
  <si>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</si>
  <si>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</si>
  <si>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</si>
  <si>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</si>
  <si>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</si>
  <si>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</si>
  <si>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</si>
  <si>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</si>
  <si>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</si>
  <si>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</si>
  <si>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</si>
  <si>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</si>
  <si>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</si>
  <si>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</si>
  <si>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</si>
  <si>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</si>
  <si>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</si>
  <si>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</si>
  <si>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</si>
  <si>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</si>
  <si>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</si>
  <si>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</si>
  <si>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</si>
  <si>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</si>
  <si>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</si>
  <si>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</si>
  <si>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</si>
  <si>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</si>
  <si>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</si>
  <si>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</si>
  <si>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</si>
  <si>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</si>
  <si>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</si>
  <si>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</si>
  <si>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</si>
  <si>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</si>
  <si>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</si>
  <si>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</si>
  <si>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</si>
  <si>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</si>
  <si>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</si>
  <si>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</si>
  <si>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</si>
  <si>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</si>
  <si>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</si>
  <si>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</si>
  <si>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</si>
  <si>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</si>
  <si>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</si>
  <si>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</si>
  <si>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</si>
  <si>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</si>
  <si>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</si>
  <si>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</si>
  <si>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</si>
  <si>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</si>
  <si>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</si>
  <si>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</si>
  <si>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</si>
  <si>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</si>
  <si>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</si>
  <si>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</si>
  <si>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</si>
  <si>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</si>
  <si>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</si>
  <si>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</si>
  <si>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</si>
  <si>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</si>
  <si>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</si>
  <si>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</si>
  <si>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</si>
  <si>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</si>
  <si>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</si>
  <si>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</si>
  <si>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</si>
  <si>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</si>
  <si>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</si>
  <si>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</si>
  <si>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</si>
  <si>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</si>
  <si>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</si>
  <si>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</si>
  <si>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</si>
  <si>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</si>
  <si>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</si>
  <si>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</si>
  <si>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</si>
  <si>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</si>
  <si>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</si>
  <si>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</si>
  <si>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</si>
  <si>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</si>
  <si>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</si>
  <si>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</si>
  <si>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</si>
  <si>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</si>
  <si>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</si>
  <si>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</si>
  <si>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</si>
  <si>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</si>
  <si>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</si>
  <si>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</si>
  <si>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</si>
  <si>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</si>
  <si>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</si>
  <si>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</si>
  <si>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</si>
  <si>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</si>
  <si>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</si>
  <si>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</si>
  <si>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</si>
  <si>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</si>
  <si>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</si>
  <si>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</si>
  <si>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</si>
  <si>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</si>
  <si>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</si>
  <si>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</si>
  <si>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</si>
  <si>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</si>
  <si>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</si>
  <si>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</si>
  <si>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</si>
  <si>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</si>
  <si>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</si>
  <si>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</si>
  <si>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</si>
  <si>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</si>
  <si>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</si>
  <si>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</si>
  <si>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</si>
  <si>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</si>
  <si>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</si>
  <si>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</si>
  <si>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</si>
  <si>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</si>
  <si>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</si>
  <si>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</si>
  <si>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</si>
  <si>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</si>
  <si>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</si>
  <si>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</si>
  <si>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</si>
  <si>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</si>
  <si>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</si>
  <si>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</si>
  <si>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</si>
  <si>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</si>
  <si>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</si>
  <si>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</si>
  <si>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</si>
  <si>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</si>
  <si>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</si>
  <si>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</si>
  <si>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</si>
  <si>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</si>
  <si>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</si>
  <si>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</si>
  <si>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</si>
  <si>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</si>
  <si>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</si>
  <si>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</si>
  <si>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</si>
  <si>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</si>
  <si>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</si>
  <si>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</si>
  <si>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</si>
  <si>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</si>
  <si>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</si>
  <si>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</si>
  <si>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</si>
  <si>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</si>
  <si>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</si>
  <si>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</si>
  <si>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</si>
  <si>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</si>
  <si>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</si>
  <si>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</si>
  <si>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</si>
  <si>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</si>
  <si>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</si>
  <si>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</si>
  <si>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</si>
  <si>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</si>
  <si>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</si>
  <si>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</si>
  <si>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</si>
  <si>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</si>
  <si>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</si>
  <si>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</si>
  <si>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</si>
  <si>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</si>
  <si>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</si>
  <si>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</si>
  <si>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</si>
  <si>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</si>
  <si>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</si>
  <si>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</si>
  <si>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</si>
  <si>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</si>
  <si>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</si>
  <si>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</si>
  <si>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</si>
  <si>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</si>
  <si>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</si>
  <si>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</si>
  <si>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</si>
  <si>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</si>
  <si>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</si>
  <si>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</si>
  <si>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</si>
  <si>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</si>
  <si>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</si>
  <si>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</si>
  <si>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</si>
  <si>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</si>
  <si>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</si>
  <si>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</si>
  <si>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</si>
  <si>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</si>
  <si>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</si>
  <si>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</si>
  <si>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</si>
  <si>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</si>
  <si>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</si>
  <si>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</si>
  <si>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</si>
  <si>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</si>
  <si>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</si>
  <si>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</si>
  <si>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</si>
  <si>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</si>
  <si>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</si>
  <si>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</si>
  <si>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</si>
  <si>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</si>
  <si>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</si>
  <si>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</si>
  <si>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</si>
  <si>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</si>
  <si>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</si>
  <si>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</si>
  <si>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</si>
  <si>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</si>
  <si>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</si>
  <si>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</si>
  <si>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</si>
  <si>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</si>
  <si>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</si>
  <si>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</si>
  <si>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</si>
  <si>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</si>
  <si>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</si>
  <si>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</si>
  <si>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</si>
  <si>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</si>
  <si>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</si>
  <si>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</si>
  <si>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</si>
  <si>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</si>
  <si>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</si>
  <si>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</si>
  <si>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</si>
  <si>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</si>
  <si>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</si>
  <si>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</si>
  <si>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</si>
  <si>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</si>
  <si>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</si>
  <si>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</si>
  <si>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</si>
  <si>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</si>
  <si>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</si>
  <si>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</si>
  <si>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</si>
  <si>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</si>
  <si>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</si>
  <si>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</si>
  <si>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</si>
  <si>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</si>
  <si>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</si>
  <si>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</si>
  <si>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</si>
  <si>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</si>
  <si>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</si>
  <si>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</si>
  <si>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</si>
  <si>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</si>
  <si>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</si>
  <si>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</si>
  <si>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</si>
  <si>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</si>
  <si>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</si>
  <si>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</si>
  <si>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</si>
  <si>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</si>
  <si>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</si>
  <si>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</si>
  <si>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</si>
  <si>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</si>
  <si>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</si>
  <si>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</si>
  <si>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</si>
  <si>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</si>
  <si>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</si>
  <si>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</si>
  <si>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</si>
  <si>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</si>
  <si>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</si>
  <si>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</si>
  <si>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</si>
  <si>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</si>
  <si>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</si>
  <si>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</si>
  <si>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</si>
  <si>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</si>
  <si>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</si>
  <si>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</si>
  <si>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</si>
  <si>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</si>
  <si>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</si>
  <si>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</si>
  <si>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</si>
  <si>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</si>
  <si>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</si>
  <si>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</si>
  <si>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</si>
  <si>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</si>
  <si>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</si>
  <si>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</si>
  <si>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</si>
  <si>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</si>
  <si>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</si>
  <si>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</si>
  <si>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</si>
  <si>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</si>
  <si>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</si>
  <si>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</si>
  <si>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</si>
  <si>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</si>
  <si>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</si>
  <si>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</si>
  <si>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</si>
  <si>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</si>
  <si>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</si>
  <si>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</si>
  <si>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</si>
  <si>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</si>
  <si>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</si>
  <si>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</si>
  <si>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</si>
  <si>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</si>
  <si>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</si>
  <si>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</si>
  <si>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</si>
  <si>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</si>
  <si>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</si>
  <si>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</si>
  <si>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</si>
  <si>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</si>
  <si>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</si>
  <si>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</si>
  <si>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</si>
  <si>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</si>
  <si>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</si>
  <si>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</si>
  <si>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</si>
  <si>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</si>
  <si>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</si>
  <si>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</si>
  <si>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</si>
  <si>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</si>
  <si>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</si>
  <si>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</si>
  <si>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</si>
  <si>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</si>
  <si>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</si>
  <si>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</si>
  <si>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</si>
  <si>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</si>
  <si>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</si>
  <si>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</si>
  <si>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</si>
  <si>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</si>
  <si>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</si>
  <si>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</si>
  <si>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</si>
  <si>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</si>
  <si>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</si>
  <si>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</si>
  <si>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</si>
  <si>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</si>
  <si>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</si>
  <si>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</si>
  <si>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</si>
  <si>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</si>
  <si>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</si>
  <si>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</si>
  <si>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</si>
  <si>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</si>
  <si>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</si>
  <si>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</si>
  <si>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</si>
  <si>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</si>
  <si>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</si>
  <si>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</si>
  <si>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</si>
  <si>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</si>
  <si>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</si>
  <si>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</si>
  <si>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</si>
  <si>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</si>
  <si>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</si>
  <si>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</si>
  <si>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</si>
  <si>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</si>
  <si>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</si>
  <si>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</si>
  <si>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</si>
  <si>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</si>
  <si>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</si>
  <si>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</si>
  <si>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</si>
  <si>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</si>
  <si>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</si>
  <si>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</si>
  <si>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</si>
  <si>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</si>
  <si>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</si>
  <si>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</si>
  <si>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</si>
  <si>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</si>
  <si>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</si>
  <si>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</si>
  <si>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</si>
  <si>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</si>
  <si>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</si>
  <si>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</si>
  <si>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</si>
  <si>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</si>
  <si>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</si>
  <si>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</si>
  <si>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</si>
  <si>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</si>
  <si>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</si>
  <si>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</si>
  <si>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</si>
  <si>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</si>
  <si>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</si>
  <si>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</si>
  <si>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</si>
  <si>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</si>
  <si>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</si>
  <si>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</si>
  <si>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</si>
  <si>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</si>
  <si>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</si>
  <si>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</si>
  <si>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</si>
  <si>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</si>
  <si>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</si>
  <si>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</si>
  <si>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</si>
  <si>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</si>
  <si>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</si>
  <si>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</si>
  <si>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</si>
  <si>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</si>
  <si>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</si>
  <si>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</si>
  <si>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</si>
  <si>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</si>
  <si>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</si>
  <si>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</si>
  <si>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</si>
  <si>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</si>
  <si>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</si>
  <si>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</si>
  <si>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</si>
  <si>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</si>
  <si>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</si>
  <si>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</si>
  <si>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</si>
  <si>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</si>
  <si>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</si>
  <si>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</si>
  <si>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</si>
  <si>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</si>
  <si>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</si>
  <si>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</si>
  <si>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</si>
  <si>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</si>
  <si>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</si>
  <si>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</si>
  <si>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</si>
  <si>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</si>
  <si>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</si>
  <si>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</si>
  <si>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</si>
  <si>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</si>
  <si>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</si>
  <si>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</si>
  <si>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</si>
  <si>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</si>
  <si>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</si>
  <si>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</si>
  <si>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</si>
  <si>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</si>
  <si>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</si>
  <si>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</si>
  <si>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</si>
  <si>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</si>
  <si>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</si>
  <si>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</si>
  <si>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</si>
  <si>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</si>
  <si>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</si>
  <si>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</si>
  <si>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</si>
  <si>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</si>
  <si>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</si>
  <si>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</si>
  <si>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</si>
  <si>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</si>
  <si>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</si>
  <si>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</si>
  <si>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</si>
  <si>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</si>
  <si>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</si>
  <si>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</si>
  <si>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</si>
  <si>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</si>
  <si>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</si>
  <si>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</si>
  <si>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</si>
  <si>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</si>
  <si>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</si>
  <si>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</si>
  <si>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</si>
  <si>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</si>
  <si>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</si>
  <si>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</si>
  <si>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</si>
  <si>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</si>
  <si>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</si>
  <si>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</si>
  <si>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</si>
  <si>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</si>
  <si>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</si>
  <si>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</si>
  <si>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</si>
  <si>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</si>
  <si>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</si>
  <si>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</si>
  <si>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</si>
  <si>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</si>
  <si>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</si>
  <si>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</si>
  <si>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</si>
  <si>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</si>
  <si>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</si>
  <si>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</si>
  <si>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</si>
  <si>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</si>
  <si>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</si>
  <si>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</si>
  <si>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</si>
  <si>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</si>
  <si>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</si>
  <si>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</si>
  <si>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</si>
  <si>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</si>
  <si>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</si>
  <si>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</si>
  <si>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</si>
  <si>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</si>
  <si>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</si>
  <si>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</si>
  <si>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</si>
  <si>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</si>
  <si>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</si>
  <si>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</si>
  <si>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</si>
  <si>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</si>
  <si>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</si>
  <si>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</si>
  <si>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</si>
  <si>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</si>
  <si>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</si>
  <si>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</si>
  <si>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</si>
  <si>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</si>
  <si>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</si>
  <si>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</si>
  <si>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</si>
  <si>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</si>
  <si>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</si>
  <si>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</si>
  <si>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</si>
  <si>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</si>
  <si>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</si>
  <si>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</si>
  <si>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</si>
  <si>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</si>
  <si>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</si>
  <si>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</si>
  <si>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</si>
  <si>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</si>
  <si>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</si>
  <si>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</si>
  <si>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</si>
  <si>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</si>
  <si>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</si>
  <si>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</si>
  <si>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</si>
  <si>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</si>
  <si>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</si>
  <si>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</si>
  <si>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</si>
  <si>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</si>
  <si>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</si>
  <si>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</si>
  <si>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</si>
  <si>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</si>
  <si>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</si>
  <si>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</si>
  <si>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</si>
  <si>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</si>
  <si>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</si>
  <si>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</si>
  <si>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</si>
  <si>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</si>
  <si>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</si>
  <si>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</si>
  <si>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</si>
  <si>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</si>
  <si>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</si>
  <si>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</si>
  <si>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</si>
  <si>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</si>
  <si>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</si>
  <si>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</si>
  <si>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</si>
  <si>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</si>
  <si>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</si>
  <si>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</si>
  <si>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</si>
  <si>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</si>
  <si>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</si>
  <si>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</si>
  <si>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</si>
  <si>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</si>
  <si>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</si>
  <si>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</si>
  <si>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</si>
  <si>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</si>
  <si>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</si>
  <si>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</si>
  <si>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</si>
  <si>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</si>
  <si>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</si>
  <si>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</si>
  <si>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</si>
  <si>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</si>
  <si>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</si>
  <si>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</si>
  <si>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</si>
  <si>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</si>
  <si>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</si>
  <si>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</si>
  <si>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</si>
  <si>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</si>
  <si>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</si>
  <si>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</si>
  <si>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</si>
  <si>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</si>
  <si>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</si>
  <si>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</si>
  <si>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</si>
  <si>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</si>
  <si>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</si>
  <si>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</si>
  <si>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</si>
  <si>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</si>
  <si>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</si>
  <si>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</si>
  <si>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</si>
  <si>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</si>
  <si>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</si>
  <si>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</si>
  <si>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</si>
  <si>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</si>
  <si>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</si>
  <si>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</si>
  <si>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</si>
  <si>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</si>
  <si>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</si>
  <si>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</si>
  <si>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</si>
  <si>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</si>
  <si>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</si>
  <si>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</si>
  <si>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</si>
  <si>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</si>
  <si>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</si>
  <si>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</si>
  <si>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</si>
  <si>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</si>
  <si>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</si>
  <si>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</si>
  <si>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</si>
  <si>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</si>
  <si>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</si>
  <si>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</si>
  <si>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</si>
  <si>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</si>
  <si>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</si>
  <si>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</si>
  <si>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</si>
  <si>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</si>
  <si>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</si>
  <si>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</si>
  <si>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</si>
  <si>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</si>
  <si>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</si>
  <si>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</si>
  <si>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</si>
  <si>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</si>
  <si>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</si>
  <si>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</si>
  <si>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</si>
  <si>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</si>
  <si>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</si>
  <si>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</si>
  <si>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</si>
  <si>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</si>
  <si>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</si>
  <si>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</si>
  <si>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</si>
  <si>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</si>
  <si>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</si>
  <si>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</si>
  <si>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</si>
  <si>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</si>
  <si>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</si>
  <si>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</si>
  <si>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</si>
  <si>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</si>
  <si>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</si>
  <si>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</si>
  <si>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</si>
  <si>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</si>
  <si>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</si>
  <si>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</si>
  <si>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</si>
  <si>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</si>
  <si>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</si>
  <si>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</si>
  <si>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</si>
  <si>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</si>
  <si>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</si>
  <si>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</si>
  <si>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</si>
  <si>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</si>
  <si>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</si>
  <si>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</si>
  <si>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</si>
  <si>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</si>
  <si>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</si>
  <si>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</si>
  <si>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</si>
  <si>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</si>
  <si>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</si>
  <si>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</si>
  <si>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</si>
  <si>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</si>
  <si>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</si>
  <si>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</si>
  <si>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</si>
  <si>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</si>
  <si>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</si>
  <si>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</si>
  <si>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</si>
  <si>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</si>
  <si>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</si>
  <si>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</si>
  <si>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</si>
  <si>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</si>
  <si>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</si>
  <si>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</si>
  <si>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</si>
  <si>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</si>
  <si>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</si>
  <si>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</si>
  <si>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</si>
  <si>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</si>
  <si>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</si>
  <si>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</si>
  <si>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</si>
  <si>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</si>
  <si>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</si>
  <si>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</si>
  <si>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</si>
  <si>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</si>
  <si>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</si>
  <si>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</si>
  <si>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</si>
  <si>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</si>
  <si>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</si>
  <si>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</si>
  <si>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</si>
  <si>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</si>
  <si>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</si>
  <si>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</si>
  <si>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</si>
  <si>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</si>
  <si>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</si>
  <si>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</si>
  <si>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</si>
  <si>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</si>
  <si>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</si>
  <si>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</si>
  <si>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</si>
  <si>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</si>
  <si>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</si>
  <si>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</si>
  <si>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</si>
  <si>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</si>
  <si>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</si>
  <si>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</si>
  <si>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</si>
  <si>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</si>
  <si>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</si>
  <si>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</si>
  <si>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</si>
  <si>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</si>
  <si>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</si>
  <si>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</si>
  <si>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</si>
  <si>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</si>
  <si>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</si>
  <si>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</si>
  <si>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</si>
  <si>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</si>
  <si>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</si>
  <si>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</si>
  <si>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</si>
  <si>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</si>
  <si>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</si>
  <si>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</si>
  <si>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</si>
  <si>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</si>
  <si>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</si>
  <si>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</si>
  <si>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</si>
  <si>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</si>
  <si>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</si>
  <si>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</si>
  <si>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</si>
  <si>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</si>
  <si>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</si>
  <si>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</si>
  <si>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</si>
  <si>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</si>
  <si>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</si>
  <si>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</si>
  <si>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</si>
  <si>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</si>
  <si>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</si>
  <si>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</si>
  <si>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</si>
  <si>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</si>
  <si>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</si>
  <si>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</si>
  <si>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</si>
  <si>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</si>
  <si>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</si>
  <si>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</si>
  <si>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</si>
  <si>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</si>
  <si>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</si>
  <si>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</si>
  <si>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</si>
  <si>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</si>
  <si>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</si>
  <si>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</si>
  <si>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</si>
  <si>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</si>
  <si>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</si>
  <si>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</si>
  <si>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</si>
  <si>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</si>
  <si>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</si>
  <si>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</si>
  <si>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</si>
  <si>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</si>
  <si>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</si>
  <si>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</si>
  <si>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</si>
  <si>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</si>
  <si>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</si>
  <si>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</si>
  <si>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</si>
  <si>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</si>
  <si>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</si>
  <si>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</si>
  <si>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</si>
  <si>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</si>
  <si>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</si>
  <si>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</si>
  <si>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</si>
  <si>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</si>
  <si>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</si>
  <si>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</si>
  <si>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</si>
  <si>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</si>
  <si>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</si>
  <si>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</si>
  <si>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</si>
  <si>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</si>
  <si>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</si>
  <si>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</si>
  <si>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</si>
  <si>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</si>
  <si>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</si>
  <si>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</si>
  <si>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</si>
  <si>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</si>
  <si>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</si>
  <si>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</si>
  <si>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</si>
  <si>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</si>
  <si>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</si>
  <si>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</si>
  <si>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</si>
  <si>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</si>
  <si>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</si>
  <si>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</si>
  <si>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</si>
  <si>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</si>
  <si>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</si>
  <si>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</si>
  <si>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</si>
  <si>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</si>
  <si>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</si>
  <si>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</si>
  <si>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</si>
  <si>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</si>
  <si>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</si>
  <si>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</si>
  <si>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</si>
  <si>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</si>
  <si>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</si>
  <si>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</si>
  <si>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</si>
  <si>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</si>
  <si>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</si>
  <si>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</si>
  <si>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</si>
  <si>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</si>
  <si>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</si>
  <si>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</si>
  <si>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</si>
  <si>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</si>
  <si>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</si>
  <si>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</si>
  <si>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</si>
  <si>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</si>
  <si>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</si>
  <si>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</si>
  <si>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</si>
  <si>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</si>
  <si>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</si>
  <si>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</si>
  <si>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</si>
  <si>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</si>
  <si>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</si>
  <si>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</si>
  <si>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</si>
  <si>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</si>
  <si>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</si>
  <si>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</si>
  <si>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</si>
  <si>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</si>
  <si>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</si>
  <si>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</si>
  <si>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</si>
  <si>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</si>
  <si>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</si>
  <si>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</si>
  <si>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</si>
  <si>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</si>
  <si>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</si>
  <si>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</si>
  <si>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</si>
  <si>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</si>
  <si>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</si>
  <si>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</si>
  <si>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</si>
  <si>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</si>
  <si>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</si>
  <si>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</si>
  <si>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</si>
  <si>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</si>
  <si>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</si>
  <si>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</si>
  <si>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</si>
  <si>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</si>
  <si>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</si>
  <si>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</si>
  <si>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</si>
  <si>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</si>
  <si>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</si>
  <si>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</si>
  <si>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</si>
  <si>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</si>
  <si>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</si>
  <si>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</si>
  <si>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</si>
  <si>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</si>
  <si>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</si>
  <si>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</si>
  <si>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</si>
  <si>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</si>
  <si>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</si>
  <si>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</si>
  <si>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</si>
  <si>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</si>
  <si>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</si>
  <si>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</si>
  <si>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</si>
  <si>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</si>
  <si>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</si>
  <si>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</si>
  <si>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</si>
  <si>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</si>
  <si>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</si>
  <si>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</si>
  <si>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</si>
  <si>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</si>
  <si>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</si>
  <si>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</si>
  <si>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</si>
  <si>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</si>
  <si>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</si>
  <si>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</si>
  <si>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</si>
  <si>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</si>
  <si>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</si>
  <si>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</si>
  <si>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</si>
  <si>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</si>
  <si>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</si>
  <si>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</si>
  <si>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</si>
  <si>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</si>
  <si>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</si>
  <si>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</si>
  <si>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</si>
  <si>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</si>
  <si>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</si>
  <si>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</si>
  <si>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</si>
  <si>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</si>
  <si>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</si>
  <si>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</si>
  <si>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</si>
  <si>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</si>
  <si>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</si>
  <si>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</si>
  <si>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</si>
  <si>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</si>
  <si>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</si>
  <si>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</si>
  <si>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</si>
  <si>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</si>
  <si>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</si>
  <si>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</si>
  <si>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</si>
  <si>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</si>
  <si>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</si>
  <si>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</si>
  <si>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</si>
  <si>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</si>
  <si>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</si>
  <si>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</si>
  <si>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</si>
  <si>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</si>
  <si>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</si>
  <si>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</si>
  <si>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</si>
  <si>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</si>
  <si>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</si>
  <si>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</si>
  <si>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</si>
  <si>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</si>
  <si>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</si>
  <si>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</si>
  <si>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</si>
  <si>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</si>
  <si>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</si>
  <si>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</si>
  <si>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</si>
  <si>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</si>
  <si>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</si>
  <si>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</si>
  <si>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</si>
  <si>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</si>
  <si>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</si>
  <si>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</si>
  <si>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</si>
  <si>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</si>
  <si>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</si>
  <si>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</si>
  <si>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</si>
  <si>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</si>
  <si>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</si>
  <si>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</si>
  <si>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</si>
  <si>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</si>
  <si>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</si>
  <si>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</si>
  <si>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</si>
  <si>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</si>
  <si>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</si>
  <si>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</si>
  <si>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</si>
  <si>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</si>
  <si>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</si>
  <si>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</si>
  <si>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</si>
  <si>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</si>
  <si>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</si>
  <si>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</si>
  <si>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</si>
  <si>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</si>
  <si>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</si>
  <si>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</si>
  <si>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</si>
  <si>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</si>
  <si>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</si>
  <si>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</si>
  <si>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</si>
  <si>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</si>
  <si>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</si>
  <si>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</si>
  <si>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</si>
  <si>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</si>
  <si>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</si>
  <si>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</si>
  <si>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</si>
  <si>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</si>
  <si>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</si>
  <si>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</si>
  <si>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</si>
  <si>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</si>
  <si>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</si>
  <si>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</si>
  <si>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</si>
  <si>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</si>
  <si>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</si>
  <si>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</si>
  <si>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</si>
  <si>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</si>
  <si>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</si>
  <si>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</si>
  <si>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</si>
  <si>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</si>
  <si>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</si>
  <si>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</si>
  <si>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</si>
  <si>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</si>
  <si>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</si>
  <si>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</si>
  <si>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</si>
  <si>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</si>
  <si>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</si>
  <si>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</si>
  <si>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</si>
  <si>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</si>
  <si>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</si>
  <si>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</si>
  <si>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</si>
  <si>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</si>
  <si>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</si>
  <si>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</si>
  <si>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</si>
  <si>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</si>
  <si>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</si>
  <si>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</si>
  <si>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</si>
  <si>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</si>
  <si>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</si>
  <si>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</si>
  <si>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</si>
  <si>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</si>
  <si>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</si>
  <si>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</si>
  <si>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</si>
  <si>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</si>
  <si>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</si>
  <si>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</si>
  <si>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</si>
  <si>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</si>
  <si>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</si>
  <si>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</si>
  <si>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</si>
  <si>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</si>
  <si>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</si>
  <si>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</si>
  <si>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</si>
  <si>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</si>
  <si>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</si>
  <si>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</si>
  <si>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</si>
  <si>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</si>
  <si>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</si>
  <si>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</si>
  <si>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</si>
  <si>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</si>
  <si>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</si>
  <si>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</si>
  <si>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</si>
  <si>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</si>
  <si>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</si>
  <si>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</si>
  <si>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</si>
  <si>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</si>
  <si>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</si>
  <si>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</si>
  <si>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</si>
  <si>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</si>
  <si>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</si>
  <si>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</si>
  <si>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</si>
  <si>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</si>
  <si>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</si>
  <si>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</si>
  <si>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</si>
  <si>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</si>
  <si>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</si>
  <si>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</si>
  <si>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</si>
  <si>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</si>
  <si>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</si>
  <si>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</si>
  <si>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</si>
  <si>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</si>
  <si>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</si>
  <si>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</si>
  <si>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</si>
  <si>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</si>
  <si>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</si>
  <si>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</si>
  <si>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</si>
  <si>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</si>
  <si>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</si>
  <si>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</si>
  <si>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</si>
  <si>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</si>
  <si>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</si>
  <si>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</si>
  <si>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</si>
  <si>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</si>
  <si>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</si>
  <si>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</si>
  <si>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</si>
  <si>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</si>
  <si>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</si>
  <si>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</si>
  <si>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</si>
  <si>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</si>
  <si>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</si>
  <si>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</si>
  <si>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</si>
  <si>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</si>
  <si>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</si>
  <si>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</si>
  <si>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</si>
  <si>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</si>
  <si>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</si>
  <si>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</si>
  <si>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</si>
  <si>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</si>
  <si>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</si>
  <si>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</si>
  <si>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</si>
  <si>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</si>
  <si>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</si>
  <si>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</si>
  <si>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</si>
  <si>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</si>
  <si>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</si>
  <si>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</si>
  <si>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</si>
  <si>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</si>
  <si>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</si>
  <si>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</si>
  <si>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</si>
  <si>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</si>
  <si>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</si>
  <si>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</si>
  <si>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</si>
  <si>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</si>
  <si>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</si>
  <si>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</si>
  <si>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</si>
  <si>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</si>
  <si>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</si>
  <si>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</si>
  <si>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</si>
  <si>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</si>
  <si>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</si>
  <si>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</si>
  <si>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</si>
  <si>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</si>
  <si>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</si>
  <si>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</si>
  <si>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</si>
  <si>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</si>
  <si>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</si>
  <si>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</si>
  <si>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</si>
  <si>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</si>
  <si>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</si>
  <si>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</si>
  <si>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</si>
  <si>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</si>
  <si>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</si>
  <si>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</si>
  <si>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</si>
  <si>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</si>
  <si>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</si>
  <si>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</si>
  <si>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</si>
  <si>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</si>
  <si>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</si>
  <si>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</si>
  <si>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</si>
  <si>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</si>
  <si>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</si>
  <si>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</si>
  <si>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</si>
  <si>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</si>
  <si>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</si>
  <si>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</si>
  <si>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</si>
  <si>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</si>
  <si>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</si>
  <si>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</si>
  <si>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</si>
  <si>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</si>
  <si>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</si>
  <si>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</si>
  <si>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</si>
  <si>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</si>
  <si>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</si>
  <si>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</si>
  <si>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</si>
  <si>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</si>
  <si>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</si>
  <si>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</si>
  <si>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</si>
  <si>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</si>
  <si>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</si>
  <si>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</si>
  <si>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</si>
  <si>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</si>
  <si>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</si>
  <si>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</si>
  <si>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</si>
  <si>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</si>
  <si>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</si>
  <si>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</si>
  <si>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</si>
  <si>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</si>
  <si>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</si>
  <si>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</si>
  <si>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</si>
  <si>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</si>
  <si>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</si>
  <si>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</si>
  <si>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</si>
  <si>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</si>
  <si>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</si>
  <si>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</si>
  <si>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</si>
  <si>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</si>
  <si>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</si>
  <si>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</si>
  <si>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</si>
  <si>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</si>
  <si>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</si>
  <si>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</si>
  <si>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</si>
  <si>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</si>
  <si>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</si>
  <si>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</si>
  <si>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</si>
  <si>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</si>
  <si>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</si>
  <si>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</si>
  <si>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</si>
  <si>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</si>
  <si>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</si>
  <si>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</si>
  <si>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</si>
  <si>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</si>
  <si>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</si>
  <si>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</si>
  <si>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</si>
  <si>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</si>
  <si>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</si>
  <si>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</si>
  <si>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</si>
  <si>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</si>
  <si>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</si>
  <si>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</si>
  <si>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</si>
  <si>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</si>
  <si>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</si>
  <si>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</si>
  <si>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</si>
  <si>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</si>
  <si>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</si>
  <si>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</si>
  <si>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</si>
  <si>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</si>
  <si>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</si>
  <si>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</si>
  <si>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</si>
  <si>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</si>
  <si>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</si>
  <si>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</si>
  <si>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</si>
  <si>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</si>
  <si>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</si>
  <si>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</si>
  <si>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</si>
  <si>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</si>
  <si>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</si>
  <si>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</si>
  <si>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</si>
  <si>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</si>
  <si>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</si>
  <si>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</si>
  <si>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</si>
  <si>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</si>
  <si>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</si>
  <si>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</si>
  <si>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</si>
  <si>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</si>
  <si>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</si>
  <si>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</si>
  <si>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</si>
  <si>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</si>
  <si>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</si>
  <si>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</si>
  <si>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</si>
  <si>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</si>
  <si>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</si>
  <si>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</si>
  <si>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</si>
  <si>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</si>
  <si>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</si>
  <si>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</si>
  <si>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</si>
  <si>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</si>
  <si>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</si>
  <si>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</si>
  <si>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</si>
  <si>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</si>
  <si>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</si>
  <si>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</si>
  <si>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</si>
  <si>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</si>
  <si>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</si>
  <si>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</si>
  <si>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</si>
  <si>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</si>
  <si>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</si>
  <si>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</si>
  <si>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</si>
  <si>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</si>
  <si>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</si>
  <si>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</si>
  <si>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</si>
  <si>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</si>
  <si>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</si>
  <si>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</si>
  <si>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</si>
  <si>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</si>
  <si>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</si>
  <si>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</si>
  <si>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</si>
  <si>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</si>
  <si>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</si>
  <si>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</si>
  <si>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</si>
  <si>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</si>
  <si>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</si>
  <si>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</si>
  <si>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</si>
  <si>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</si>
  <si>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</si>
  <si>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</si>
  <si>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</si>
  <si>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</si>
  <si>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</si>
  <si>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</si>
  <si>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</si>
  <si>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</si>
  <si>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</si>
  <si>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</si>
  <si>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</si>
  <si>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</si>
  <si>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</si>
  <si>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</si>
  <si>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</si>
  <si>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</si>
  <si>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</si>
  <si>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</si>
  <si>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</si>
  <si>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</si>
  <si>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</si>
  <si>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</si>
  <si>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</si>
  <si>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</si>
  <si>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</si>
  <si>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</si>
  <si>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</si>
  <si>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</si>
  <si>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</si>
  <si>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</si>
  <si>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</si>
  <si>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</si>
  <si>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</si>
  <si>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</si>
  <si>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</si>
  <si>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</si>
  <si>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</si>
  <si>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</si>
  <si>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</si>
  <si>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</si>
  <si>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</si>
  <si>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</si>
  <si>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</si>
  <si>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</si>
  <si>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</si>
  <si>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</si>
  <si>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</si>
  <si>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</si>
  <si>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</si>
  <si>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</si>
  <si>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</si>
  <si>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</si>
  <si>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</si>
  <si>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</si>
  <si>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</si>
  <si>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</si>
  <si>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</si>
  <si>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</si>
  <si>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</si>
  <si>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</si>
  <si>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</si>
  <si>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</si>
  <si>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</si>
  <si>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</si>
  <si>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</si>
  <si>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</si>
  <si>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</si>
  <si>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</si>
  <si>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</si>
  <si>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</si>
  <si>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</si>
  <si>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</si>
  <si>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</si>
  <si>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</si>
  <si>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</si>
  <si>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</si>
  <si>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</si>
  <si>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</si>
  <si>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</si>
  <si>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</si>
  <si>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</si>
  <si>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</si>
  <si>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</si>
  <si>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</si>
  <si>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</si>
  <si>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</si>
  <si>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</si>
  <si>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</si>
  <si>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</si>
  <si>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</si>
  <si>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</si>
  <si>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</si>
  <si>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</si>
  <si>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</si>
  <si>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</si>
  <si>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</si>
  <si>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</si>
  <si>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</si>
  <si>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</si>
  <si>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</si>
  <si>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</si>
  <si>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</si>
  <si>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</si>
  <si>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</si>
  <si>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</si>
  <si>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</si>
  <si>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</si>
  <si>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</si>
  <si>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</si>
  <si>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</si>
  <si>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</si>
  <si>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</si>
  <si>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</si>
  <si>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</si>
  <si>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</si>
  <si>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</si>
  <si>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</si>
  <si>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</si>
  <si>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</si>
  <si>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</si>
  <si>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</si>
  <si>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</si>
  <si>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</si>
  <si>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</si>
  <si>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</si>
  <si>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</si>
  <si>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</si>
  <si>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</si>
  <si>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</si>
  <si>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</si>
  <si>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</si>
  <si>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</si>
  <si>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</si>
  <si>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</si>
  <si>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</si>
  <si>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</si>
  <si>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</si>
  <si>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</si>
  <si>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</si>
  <si>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</si>
  <si>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</si>
  <si>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</si>
  <si>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</si>
  <si>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</si>
  <si>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</si>
  <si>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</si>
  <si>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</si>
  <si>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</si>
  <si>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</si>
  <si>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</si>
  <si>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</si>
  <si>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</si>
  <si>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</si>
  <si>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</si>
  <si>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</si>
  <si>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</si>
  <si>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</si>
  <si>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</si>
  <si>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</si>
  <si>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</si>
  <si>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</si>
  <si>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</si>
  <si>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</si>
  <si>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</si>
  <si>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</si>
  <si>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</si>
  <si>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</si>
  <si>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</si>
  <si>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</si>
  <si>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</si>
  <si>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</si>
  <si>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</si>
  <si>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</si>
  <si>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</si>
  <si>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</si>
  <si>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</si>
  <si>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</si>
  <si>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</si>
  <si>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</si>
  <si>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</si>
  <si>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</si>
  <si>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</si>
  <si>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</si>
  <si>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</si>
  <si>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</si>
  <si>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</si>
  <si>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</si>
  <si>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</si>
  <si>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</si>
  <si>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</si>
  <si>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</si>
  <si>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</si>
  <si>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</si>
  <si>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</si>
  <si>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</si>
  <si>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</si>
  <si>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</si>
  <si>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</si>
  <si>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</si>
  <si>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</si>
  <si>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</si>
  <si>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</si>
  <si>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</si>
  <si>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</si>
  <si>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</si>
  <si>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</si>
  <si>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</si>
  <si>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</si>
  <si>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</si>
  <si>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</si>
  <si>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</si>
  <si>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</si>
  <si>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</si>
  <si>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</si>
  <si>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</si>
  <si>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</si>
  <si>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</si>
  <si>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</si>
  <si>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</si>
  <si>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</si>
  <si>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</si>
  <si>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</si>
  <si>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</si>
  <si>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</si>
  <si>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</si>
  <si>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</si>
  <si>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</si>
  <si>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</si>
  <si>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</si>
  <si>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</si>
  <si>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</si>
  <si>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</si>
  <si>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</si>
  <si>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</si>
  <si>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</si>
  <si>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</si>
  <si>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</si>
  <si>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</si>
  <si>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</si>
  <si>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</si>
  <si>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</si>
  <si>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</si>
  <si>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</si>
  <si>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</si>
  <si>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</si>
  <si>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</si>
  <si>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</si>
  <si>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</si>
  <si>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</si>
  <si>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</si>
  <si>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</si>
  <si>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</si>
  <si>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</si>
  <si>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</si>
  <si>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</si>
  <si>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</si>
  <si>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</si>
  <si>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</si>
  <si>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</si>
  <si>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</si>
  <si>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</si>
  <si>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</si>
  <si>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</si>
  <si>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</si>
  <si>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</si>
  <si>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</si>
  <si>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</si>
  <si>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</si>
  <si>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</si>
  <si>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</si>
  <si>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</si>
  <si>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</si>
  <si>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</si>
  <si>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</si>
  <si>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</si>
  <si>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</si>
  <si>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</si>
  <si>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</si>
  <si>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</si>
  <si>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</si>
  <si>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</si>
  <si>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</si>
  <si>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</si>
  <si>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</si>
  <si>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</si>
  <si>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</si>
  <si>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</si>
  <si>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</si>
  <si>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</si>
  <si>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</si>
  <si>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</si>
  <si>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</si>
  <si>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</si>
  <si>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</si>
  <si>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</si>
  <si>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</si>
  <si>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</si>
  <si>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</si>
  <si>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</si>
  <si>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</si>
  <si>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</si>
  <si>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</si>
  <si>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</si>
  <si>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</si>
  <si>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</si>
  <si>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</si>
  <si>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</si>
  <si>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</si>
  <si>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</si>
  <si>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</si>
  <si>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</si>
  <si>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</si>
  <si>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</si>
  <si>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</si>
  <si>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</si>
  <si>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</si>
  <si>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</si>
  <si>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</si>
  <si>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</si>
  <si>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</si>
  <si>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</si>
  <si>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</si>
  <si>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</si>
  <si>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</si>
  <si>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</si>
  <si>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</si>
  <si>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</si>
  <si>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</si>
  <si>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</si>
  <si>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</si>
  <si>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</si>
  <si>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</si>
  <si>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</si>
  <si>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</si>
  <si>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</si>
  <si>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</si>
  <si>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</si>
  <si>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</si>
  <si>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</si>
  <si>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</si>
  <si>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</si>
  <si>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</si>
  <si>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</si>
  <si>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</si>
  <si>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</si>
  <si>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</si>
  <si>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</si>
  <si>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</si>
  <si>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</si>
  <si>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</si>
  <si>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</si>
  <si>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</si>
  <si>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</si>
  <si>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</si>
  <si>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</si>
  <si>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</si>
  <si>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</si>
  <si>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</si>
  <si>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</si>
  <si>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</si>
  <si>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</si>
  <si>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</si>
  <si>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</si>
  <si>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</si>
  <si>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</si>
  <si>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</si>
  <si>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</si>
  <si>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</si>
  <si>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</si>
  <si>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</si>
  <si>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</si>
  <si>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</si>
  <si>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</si>
  <si>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</si>
  <si>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</si>
  <si>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</si>
  <si>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</si>
  <si>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</si>
  <si>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</si>
  <si>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</si>
  <si>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</si>
  <si>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</si>
  <si>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</si>
  <si>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</si>
  <si>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</si>
  <si>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</si>
  <si>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</si>
  <si>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</si>
  <si>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</si>
  <si>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</si>
  <si>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</si>
  <si>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</si>
  <si>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</si>
  <si>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</si>
  <si>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</si>
  <si>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</si>
  <si>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</si>
  <si>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</si>
  <si>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</si>
  <si>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</si>
  <si>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</si>
  <si>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</si>
  <si>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</si>
  <si>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</si>
  <si>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</si>
  <si>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</si>
  <si>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</si>
  <si>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</si>
  <si>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</si>
  <si>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</si>
  <si>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</si>
  <si>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</si>
  <si>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</si>
  <si>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</si>
  <si>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</si>
  <si>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</si>
  <si>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</si>
  <si>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</si>
  <si>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</si>
  <si>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</si>
  <si>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</si>
  <si>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</si>
  <si>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</si>
  <si>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</si>
  <si>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</si>
  <si>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</si>
  <si>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</si>
  <si>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</si>
  <si>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</si>
  <si>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</si>
  <si>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</si>
  <si>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</si>
  <si>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</si>
  <si>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</si>
  <si>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</si>
  <si>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</si>
  <si>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</si>
  <si>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</si>
  <si>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</si>
  <si>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</si>
  <si>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</si>
  <si>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</si>
  <si>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</si>
  <si>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</si>
  <si>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</si>
  <si>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</si>
  <si>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</si>
  <si>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</si>
  <si>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</si>
  <si>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</si>
  <si>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</si>
  <si>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</si>
  <si>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</si>
  <si>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</si>
  <si>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</si>
  <si>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</si>
  <si>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</si>
  <si>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</si>
  <si>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</si>
  <si>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</si>
  <si>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</si>
  <si>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</si>
  <si>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</si>
  <si>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</si>
  <si>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</si>
  <si>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</si>
  <si>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</si>
  <si>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</si>
  <si>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</si>
  <si>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</si>
  <si>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</si>
  <si>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</si>
  <si>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</si>
  <si>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</si>
  <si>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</si>
  <si>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</si>
  <si>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</si>
  <si>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</si>
  <si>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</si>
  <si>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</si>
  <si>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</si>
  <si>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</si>
  <si>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</si>
  <si>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</si>
  <si>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</si>
  <si>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</si>
  <si>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</si>
  <si>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</si>
  <si>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</si>
  <si>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</si>
  <si>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</si>
  <si>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</si>
  <si>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</si>
  <si>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</si>
  <si>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</si>
  <si>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</si>
  <si>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</si>
  <si>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</si>
  <si>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</si>
  <si>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</si>
  <si>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</si>
  <si>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</si>
  <si>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</si>
  <si>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</si>
  <si>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</si>
  <si>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</si>
  <si>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</si>
  <si>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</si>
  <si>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</si>
  <si>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</si>
  <si>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</si>
  <si>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</si>
  <si>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</si>
  <si>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</si>
  <si>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</si>
  <si>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</si>
  <si>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</si>
  <si>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</si>
  <si>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</si>
  <si>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</si>
  <si>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</si>
  <si>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</si>
  <si>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</si>
  <si>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</si>
  <si>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</si>
  <si>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</si>
  <si>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</si>
  <si>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</si>
  <si>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</si>
  <si>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</si>
  <si>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</si>
  <si>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</si>
  <si>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</si>
  <si>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</si>
  <si>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</si>
  <si>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</si>
  <si>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</si>
  <si>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</si>
  <si>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</si>
  <si>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</si>
  <si>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</si>
  <si>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</si>
  <si>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</si>
  <si>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</si>
  <si>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</si>
  <si>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</si>
  <si>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</si>
  <si>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</si>
  <si>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</si>
  <si>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</si>
  <si>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</si>
  <si>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</si>
  <si>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</si>
  <si>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</si>
  <si>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</si>
  <si>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</si>
  <si>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</si>
  <si>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</si>
  <si>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</si>
  <si>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</si>
  <si>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</si>
  <si>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</si>
  <si>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</si>
  <si>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</si>
  <si>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</si>
  <si>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</si>
  <si>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</si>
  <si>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</si>
  <si>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</si>
  <si>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</si>
  <si>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</si>
  <si>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</si>
  <si>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</si>
  <si>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</si>
  <si>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</si>
  <si>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</si>
  <si>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</si>
  <si>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</si>
  <si>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</si>
  <si>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</si>
  <si>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</si>
  <si>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</si>
  <si>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</si>
  <si>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</si>
  <si>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</si>
  <si>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</si>
  <si>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</si>
  <si>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</si>
  <si>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</si>
  <si>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</si>
  <si>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</si>
  <si>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</si>
  <si>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</si>
  <si>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</si>
  <si>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</si>
  <si>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</si>
  <si>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</si>
  <si>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</si>
  <si>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</si>
  <si>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</si>
  <si>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</si>
  <si>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</si>
  <si>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</si>
  <si>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</si>
  <si>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</si>
  <si>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</si>
  <si>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</si>
  <si>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</si>
  <si>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</si>
  <si>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</si>
  <si>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</si>
  <si>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</si>
  <si>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</si>
  <si>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</si>
  <si>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</si>
  <si>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</si>
  <si>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</si>
  <si>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</si>
  <si>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</si>
  <si>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</si>
  <si>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</si>
  <si>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</si>
  <si>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</si>
  <si>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</si>
  <si>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</si>
  <si>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</si>
  <si>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</si>
  <si>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</si>
  <si>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</si>
  <si>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</si>
  <si>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</si>
  <si>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</si>
  <si>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</si>
  <si>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</si>
  <si>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</si>
  <si>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</si>
  <si>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</si>
  <si>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</si>
  <si>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</si>
  <si>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</si>
  <si>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</si>
  <si>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</si>
  <si>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</si>
  <si>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</si>
  <si>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</si>
  <si>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</si>
  <si>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</si>
  <si>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</si>
  <si>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</si>
  <si>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</si>
  <si>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</si>
  <si>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</si>
  <si>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</si>
  <si>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</si>
  <si>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</si>
  <si>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</si>
  <si>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</si>
  <si>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</si>
  <si>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</si>
  <si>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</si>
  <si>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</si>
  <si>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</si>
  <si>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</si>
  <si>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</si>
  <si>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</si>
  <si>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</si>
  <si>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</si>
  <si>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</si>
  <si>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</si>
  <si>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</si>
  <si>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</si>
  <si>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</si>
  <si>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</si>
  <si>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</si>
  <si>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</si>
  <si>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</si>
  <si>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</si>
  <si>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</si>
  <si>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</si>
  <si>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</si>
  <si>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</si>
  <si>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</si>
  <si>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</si>
  <si>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</si>
  <si>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</si>
  <si>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</si>
  <si>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</si>
  <si>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</si>
  <si>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</si>
  <si>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</si>
  <si>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</si>
  <si>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</si>
  <si>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</si>
  <si>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</si>
  <si>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</si>
  <si>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</si>
  <si>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</si>
  <si>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</si>
  <si>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</si>
  <si>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</si>
  <si>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</si>
  <si>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</si>
  <si>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</si>
  <si>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</si>
  <si>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</si>
  <si>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</si>
  <si>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</si>
  <si>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</si>
  <si>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</si>
  <si>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</si>
  <si>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</si>
  <si>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</si>
  <si>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</si>
  <si>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</si>
  <si>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</si>
  <si>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</si>
  <si>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</si>
  <si>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</si>
  <si>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</si>
  <si>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</si>
  <si>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</si>
  <si>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</si>
  <si>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</si>
  <si>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</si>
  <si>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</si>
  <si>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</si>
  <si>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</si>
  <si>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</si>
  <si>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</si>
  <si>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</si>
  <si>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</si>
  <si>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</si>
  <si>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</si>
  <si>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</si>
  <si>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</si>
  <si>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</si>
  <si>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</si>
  <si>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</si>
  <si>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</si>
  <si>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</si>
  <si>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</si>
  <si>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</si>
  <si>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</si>
  <si>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</si>
  <si>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</si>
  <si>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</si>
  <si>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</si>
  <si>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</si>
  <si>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</si>
  <si>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</si>
  <si>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</si>
  <si>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</si>
  <si>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</si>
  <si>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</si>
  <si>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</si>
  <si>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</si>
  <si>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</si>
  <si>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</si>
  <si>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</si>
  <si>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</si>
  <si>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</si>
  <si>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</si>
  <si>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</si>
  <si>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</si>
  <si>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</si>
  <si>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</si>
  <si>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</si>
  <si>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</si>
  <si>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</si>
  <si>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</si>
  <si>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</si>
  <si>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</si>
  <si>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</si>
  <si>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</si>
  <si>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</si>
  <si>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</si>
  <si>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</si>
  <si>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</si>
  <si>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</si>
  <si>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</si>
  <si>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</si>
  <si>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</si>
  <si>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</si>
  <si>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</si>
  <si>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</si>
  <si>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</si>
  <si>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</si>
  <si>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</si>
  <si>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</si>
  <si>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</si>
  <si>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</si>
  <si>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</si>
  <si>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</si>
  <si>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</si>
  <si>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</si>
  <si>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</si>
  <si>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</si>
  <si>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</si>
  <si>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</si>
  <si>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</si>
  <si>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</si>
  <si>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</si>
  <si>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</si>
  <si>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</si>
  <si>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</si>
  <si>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</si>
  <si>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</si>
  <si>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</si>
  <si>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</si>
  <si>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</si>
  <si>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</si>
  <si>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</si>
  <si>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</si>
  <si>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</si>
  <si>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</si>
  <si>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</si>
  <si>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</si>
  <si>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</si>
  <si>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</si>
  <si>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</si>
  <si>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</si>
  <si>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</si>
  <si>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</si>
  <si>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</si>
  <si>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</si>
  <si>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</si>
  <si>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</si>
  <si>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</si>
  <si>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</si>
  <si>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</si>
  <si>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</si>
  <si>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</si>
  <si>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</si>
  <si>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</si>
  <si>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</si>
  <si>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</si>
  <si>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</si>
  <si>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</si>
  <si>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</si>
  <si>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</si>
  <si>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</si>
  <si>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</si>
  <si>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</si>
  <si>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</si>
  <si>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</si>
  <si>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</si>
  <si>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</si>
  <si>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</si>
  <si>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</si>
  <si>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</si>
  <si>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</si>
  <si>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</si>
  <si>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</si>
  <si>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</si>
  <si>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</si>
  <si>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</si>
  <si>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</si>
  <si>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</si>
  <si>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</si>
  <si>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</si>
  <si>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</si>
  <si>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</si>
  <si>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</si>
  <si>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</si>
  <si>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</si>
  <si>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</si>
  <si>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</si>
  <si>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</si>
  <si>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</si>
  <si>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</si>
  <si>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</si>
  <si>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</si>
  <si>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</si>
  <si>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</si>
  <si>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</si>
  <si>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</si>
  <si>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</si>
  <si>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</si>
  <si>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</si>
  <si>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</si>
  <si>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</si>
  <si>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</si>
  <si>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</si>
  <si>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</si>
  <si>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</si>
  <si>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</si>
  <si>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</si>
  <si>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</si>
  <si>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</si>
  <si>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</si>
  <si>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</si>
  <si>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</si>
  <si>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</si>
  <si>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</si>
  <si>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</si>
  <si>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</si>
  <si>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</si>
  <si>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</si>
  <si>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</si>
  <si>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</si>
  <si>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</si>
  <si>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</si>
  <si>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</si>
  <si>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</si>
  <si>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</si>
  <si>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</si>
  <si>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</si>
  <si>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</si>
  <si>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</si>
  <si>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</si>
  <si>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</si>
  <si>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</si>
  <si>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</si>
  <si>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</si>
  <si>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</si>
  <si>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</si>
  <si>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</si>
  <si>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</si>
  <si>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</si>
  <si>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</si>
  <si>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</si>
  <si>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</si>
  <si>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</si>
  <si>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</si>
  <si>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</si>
  <si>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</si>
  <si>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</si>
  <si>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</si>
  <si>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</si>
  <si>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</si>
  <si>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</si>
  <si>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</si>
  <si>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</si>
  <si>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</si>
  <si>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</si>
  <si>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</si>
  <si>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</si>
  <si>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</si>
  <si>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</si>
  <si>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</si>
  <si>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</si>
  <si>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</si>
  <si>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</si>
  <si>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</si>
  <si>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</si>
  <si>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</si>
  <si>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</si>
  <si>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</si>
  <si>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</si>
  <si>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</si>
  <si>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</si>
  <si>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</si>
  <si>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</si>
  <si>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</si>
  <si>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</si>
  <si>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</si>
  <si>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</si>
  <si>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</si>
  <si>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</si>
  <si>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</si>
  <si>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</si>
  <si>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</si>
  <si>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</si>
  <si>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</si>
  <si>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</si>
  <si>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</si>
  <si>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</si>
  <si>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</si>
  <si>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</si>
  <si>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</si>
  <si>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</si>
  <si>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</si>
  <si>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</si>
  <si>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</si>
  <si>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</si>
  <si>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</si>
  <si>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</si>
  <si>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</si>
  <si>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</si>
  <si>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</si>
  <si>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</si>
  <si>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</si>
  <si>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</si>
  <si>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</si>
  <si>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</si>
  <si>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</si>
  <si>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</si>
  <si>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</si>
  <si>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</si>
  <si>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</si>
  <si>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</si>
  <si>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</si>
  <si>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</si>
  <si>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</si>
  <si>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</si>
  <si>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</si>
  <si>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</si>
  <si>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</si>
  <si>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</si>
  <si>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</si>
  <si>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</si>
  <si>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</si>
  <si>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</si>
  <si>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</si>
  <si>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</si>
  <si>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</si>
  <si>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</si>
  <si>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</si>
  <si>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</si>
  <si>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</si>
  <si>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</si>
  <si>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</si>
  <si>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</si>
  <si>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</si>
  <si>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</si>
  <si>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</si>
  <si>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</si>
  <si>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</si>
  <si>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</si>
  <si>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</si>
  <si>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</si>
  <si>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</si>
  <si>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</si>
  <si>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</si>
  <si>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</si>
  <si>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</si>
  <si>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</si>
  <si>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</si>
  <si>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</si>
  <si>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</si>
  <si>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</si>
  <si>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</si>
  <si>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</si>
  <si>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</si>
  <si>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</si>
  <si>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</si>
  <si>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</si>
  <si>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</si>
  <si>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</si>
  <si>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</si>
  <si>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</si>
  <si>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</si>
  <si>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</si>
  <si>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</si>
  <si>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</si>
  <si>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</si>
  <si>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</si>
  <si>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</si>
  <si>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</si>
  <si>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</si>
  <si>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</si>
  <si>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</si>
  <si>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</si>
  <si>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</si>
  <si>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</si>
  <si>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</si>
  <si>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</si>
  <si>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</si>
  <si>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</si>
  <si>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</si>
  <si>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</si>
  <si>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</si>
  <si>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</si>
  <si>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</si>
  <si>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</si>
  <si>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</si>
  <si>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</si>
  <si>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</si>
  <si>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</si>
  <si>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</si>
  <si>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</si>
  <si>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</si>
  <si>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</si>
  <si>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</si>
  <si>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</si>
  <si>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</si>
  <si>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</si>
  <si>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</si>
  <si>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</si>
  <si>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</si>
  <si>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</si>
  <si>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</si>
  <si>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</si>
  <si>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</si>
  <si>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</si>
  <si>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</si>
  <si>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</si>
  <si>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</si>
  <si>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</si>
  <si>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</si>
  <si>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</si>
  <si>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</si>
  <si>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</si>
  <si>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</si>
  <si>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</si>
  <si>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</si>
  <si>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</si>
  <si>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</si>
  <si>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</si>
  <si>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</si>
  <si>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</si>
  <si>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</si>
  <si>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</si>
  <si>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</si>
  <si>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</si>
  <si>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</si>
  <si>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</si>
  <si>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</si>
  <si>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</si>
  <si>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</si>
  <si>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</si>
  <si>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</si>
  <si>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</si>
  <si>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</si>
  <si>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</si>
  <si>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</si>
  <si>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</si>
  <si>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</si>
  <si>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</si>
  <si>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</si>
  <si>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</si>
  <si>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</si>
  <si>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</si>
  <si>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</si>
  <si>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</si>
  <si>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</si>
  <si>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</si>
  <si>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</si>
  <si>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</si>
  <si>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</si>
  <si>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</si>
  <si>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</si>
  <si>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</si>
  <si>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</si>
  <si>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</si>
  <si>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</si>
  <si>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</si>
  <si>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</si>
  <si>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</si>
  <si>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</si>
  <si>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</si>
  <si>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</si>
  <si>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</si>
  <si>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</si>
  <si>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</si>
  <si>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</si>
  <si>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</si>
  <si>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</si>
  <si>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</si>
  <si>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</si>
  <si>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</si>
  <si>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</si>
  <si>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</si>
  <si>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</si>
  <si>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</si>
  <si>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</si>
  <si>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</si>
  <si>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</si>
  <si>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</si>
  <si>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</si>
  <si>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</si>
  <si>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</si>
  <si>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</si>
  <si>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</si>
  <si>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</si>
  <si>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</si>
  <si>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</si>
  <si>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</si>
  <si>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</si>
  <si>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</si>
  <si>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</si>
  <si>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</si>
  <si>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</si>
  <si>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</si>
  <si>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</si>
  <si>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</si>
  <si>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</si>
  <si>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</si>
  <si>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</si>
  <si>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</si>
  <si>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</si>
  <si>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</si>
  <si>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</si>
  <si>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</si>
  <si>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</si>
  <si>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</si>
  <si>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</si>
  <si>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</si>
  <si>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</si>
  <si>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</si>
  <si>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</si>
  <si>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</si>
  <si>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</si>
  <si>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</si>
  <si>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</si>
  <si>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</si>
  <si>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</si>
  <si>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</si>
  <si>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</si>
  <si>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</si>
  <si>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</si>
  <si>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</si>
  <si>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</si>
  <si>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</si>
  <si>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</si>
  <si>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</si>
  <si>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</si>
  <si>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</si>
  <si>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</si>
  <si>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</si>
  <si>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</si>
  <si>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</si>
  <si>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</si>
  <si>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</si>
  <si>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</si>
  <si>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</si>
  <si>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</si>
  <si>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</si>
  <si>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</si>
  <si>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</si>
  <si>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</si>
  <si>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</si>
  <si>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</si>
  <si>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</si>
  <si>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</si>
  <si>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</si>
  <si>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</si>
  <si>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</si>
  <si>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</si>
  <si>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</si>
  <si>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</si>
  <si>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</si>
  <si>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</si>
  <si>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</si>
  <si>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</si>
  <si>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</si>
  <si>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</si>
  <si>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</si>
  <si>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</si>
  <si>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</si>
  <si>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</si>
  <si>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</si>
  <si>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</si>
  <si>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</si>
  <si>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</si>
  <si>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</si>
  <si>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</si>
  <si>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</si>
  <si>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</si>
  <si>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</si>
  <si>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</si>
  <si>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</si>
  <si>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</si>
  <si>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</si>
  <si>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</si>
  <si>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</si>
  <si>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</si>
  <si>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</si>
  <si>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</si>
  <si>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</si>
  <si>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</si>
  <si>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</si>
  <si>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</si>
  <si>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</si>
  <si>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</si>
  <si>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</si>
  <si>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</si>
  <si>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</si>
  <si>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</si>
  <si>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</si>
  <si>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</si>
  <si>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</si>
  <si>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</si>
  <si>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</si>
  <si>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</si>
  <si>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</si>
  <si>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</si>
  <si>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</si>
  <si>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</si>
  <si>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</si>
  <si>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</si>
  <si>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</si>
  <si>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</si>
  <si>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</si>
  <si>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</si>
  <si>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</si>
  <si>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</si>
  <si>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</si>
  <si>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</si>
  <si>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</si>
  <si>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</si>
  <si>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</si>
  <si>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</si>
  <si>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</si>
  <si>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</si>
  <si>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</si>
  <si>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</si>
  <si>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</si>
  <si>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</si>
  <si>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</si>
  <si>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</si>
  <si>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</si>
  <si>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</si>
  <si>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</si>
  <si>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</si>
  <si>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</si>
  <si>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</si>
  <si>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</si>
  <si>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</si>
  <si>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</si>
  <si>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</si>
  <si>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</si>
  <si>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</si>
  <si>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</si>
  <si>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</si>
  <si>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</si>
  <si>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</si>
  <si>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</si>
  <si>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</si>
  <si>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</si>
  <si>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</si>
  <si>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</si>
  <si>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</si>
  <si>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</si>
  <si>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</si>
  <si>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</si>
  <si>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</si>
  <si>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</si>
  <si>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</si>
  <si>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</si>
  <si>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</si>
  <si>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</si>
  <si>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</si>
  <si>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</si>
  <si>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</si>
  <si>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</si>
  <si>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</si>
  <si>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</si>
  <si>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</si>
  <si>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</si>
  <si>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</si>
  <si>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</si>
  <si>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</si>
  <si>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</si>
  <si>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</si>
  <si>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</si>
  <si>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</si>
  <si>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</si>
  <si>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</si>
  <si>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</si>
  <si>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</si>
  <si>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</si>
  <si>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</si>
  <si>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</si>
  <si>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</si>
  <si>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</si>
  <si>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</si>
  <si>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</si>
  <si>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</si>
  <si>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</si>
  <si>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</si>
  <si>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</si>
  <si>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</si>
  <si>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</si>
  <si>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</si>
  <si>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</si>
  <si>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</si>
  <si>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</si>
  <si>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</si>
  <si>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</si>
  <si>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</si>
  <si>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</si>
  <si>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</si>
  <si>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</si>
  <si>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</si>
  <si>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</si>
  <si>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</si>
  <si>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</si>
  <si>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</si>
  <si>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</si>
  <si>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</si>
  <si>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</si>
  <si>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</si>
  <si>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</si>
  <si>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</si>
  <si>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</si>
  <si>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</si>
  <si>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</si>
  <si>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</si>
  <si>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</si>
  <si>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</si>
  <si>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</si>
  <si>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</si>
  <si>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</si>
  <si>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</si>
  <si>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</si>
  <si>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</si>
  <si>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</si>
  <si>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</si>
  <si>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</si>
  <si>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</si>
  <si>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</si>
  <si>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</si>
  <si>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</si>
  <si>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</si>
  <si>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</si>
  <si>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</si>
  <si>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</si>
  <si>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</si>
  <si>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</si>
  <si>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</si>
  <si>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</si>
  <si>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</si>
  <si>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</si>
  <si>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</si>
  <si>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</si>
  <si>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</si>
  <si>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</si>
  <si>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</si>
  <si>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</si>
  <si>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</si>
  <si>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</si>
  <si>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</si>
  <si>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</si>
  <si>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</si>
  <si>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</si>
  <si>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</si>
  <si>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</si>
  <si>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</si>
  <si>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</si>
  <si>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</si>
  <si>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</si>
  <si>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</si>
  <si>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</si>
  <si>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</si>
  <si>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</si>
  <si>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</si>
  <si>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</si>
  <si>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</si>
  <si>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</si>
  <si>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</si>
  <si>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</si>
  <si>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</si>
  <si>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</si>
  <si>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</si>
  <si>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</si>
  <si>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</si>
  <si>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</si>
  <si>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</si>
  <si>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</si>
  <si>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</si>
  <si>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</si>
  <si>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</si>
  <si>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</si>
  <si>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</si>
  <si>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</si>
  <si>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</si>
  <si>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</si>
  <si>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</si>
  <si>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</si>
  <si>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</si>
  <si>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</si>
  <si>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</si>
  <si>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</si>
  <si>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</si>
  <si>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</si>
  <si>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</si>
  <si>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</si>
  <si>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</si>
  <si>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</si>
  <si>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</si>
  <si>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</si>
  <si>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</si>
  <si>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</si>
  <si>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</si>
  <si>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</si>
  <si>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</si>
  <si>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</si>
  <si>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</si>
  <si>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</si>
  <si>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</si>
  <si>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</si>
  <si>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</si>
  <si>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</si>
  <si>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</si>
  <si>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</si>
  <si>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</si>
  <si>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</si>
  <si>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</si>
  <si>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</si>
  <si>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</si>
  <si>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</si>
  <si>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</si>
  <si>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</si>
  <si>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</si>
  <si>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</si>
  <si>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</si>
  <si>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</si>
  <si>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</si>
  <si>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</si>
  <si>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</si>
  <si>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</si>
  <si>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</si>
  <si>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</si>
  <si>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</si>
  <si>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</si>
  <si>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</si>
  <si>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</si>
  <si>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</si>
  <si>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</si>
  <si>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</si>
  <si>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</si>
  <si>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</si>
  <si>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</si>
  <si>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</si>
  <si>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</si>
  <si>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</si>
  <si>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</si>
  <si>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</si>
  <si>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</si>
  <si>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</si>
  <si>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</si>
  <si>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</si>
  <si>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</si>
  <si>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</si>
  <si>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</si>
  <si>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</si>
  <si>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</si>
  <si>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</si>
  <si>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</si>
  <si>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</si>
  <si>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</si>
  <si>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</si>
  <si>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</si>
  <si>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</si>
  <si>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</si>
  <si>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</si>
  <si>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</si>
  <si>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</si>
  <si>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</si>
  <si>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</si>
  <si>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</si>
  <si>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</si>
  <si>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</si>
  <si>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</si>
  <si>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</si>
  <si>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</si>
  <si>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</si>
  <si>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</si>
  <si>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</si>
  <si>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</si>
  <si>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</si>
  <si>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</si>
  <si>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</si>
  <si>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</si>
  <si>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</si>
  <si>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</si>
  <si>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</si>
  <si>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</si>
  <si>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</si>
  <si>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</si>
  <si>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</si>
  <si>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</si>
  <si>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</si>
  <si>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</si>
  <si>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</si>
  <si>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</si>
  <si>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</si>
  <si>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</si>
  <si>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</si>
  <si>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</si>
  <si>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</si>
  <si>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</si>
  <si>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</si>
  <si>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</si>
  <si>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</si>
  <si>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</si>
  <si>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</si>
  <si>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</si>
  <si>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</si>
  <si>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</si>
  <si>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</si>
  <si>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</si>
  <si>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</si>
  <si>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</si>
  <si>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</si>
  <si>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</si>
  <si>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</si>
  <si>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</si>
  <si>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</si>
  <si>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</si>
  <si>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</si>
  <si>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</si>
  <si>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</si>
  <si>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</si>
  <si>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</si>
  <si>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</si>
  <si>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</si>
  <si>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</si>
  <si>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</si>
  <si>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</si>
  <si>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</si>
  <si>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</si>
  <si>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</si>
  <si>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</si>
  <si>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</si>
  <si>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</si>
  <si>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</si>
  <si>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</si>
  <si>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</si>
  <si>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</si>
  <si>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</si>
  <si>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</si>
  <si>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</si>
  <si>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</si>
  <si>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</si>
  <si>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</si>
  <si>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</si>
  <si>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</si>
  <si>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</si>
  <si>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</si>
  <si>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</si>
  <si>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</si>
  <si>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</si>
  <si>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</si>
  <si>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</si>
  <si>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</si>
  <si>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</si>
  <si>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</si>
  <si>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</si>
  <si>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</si>
  <si>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</si>
  <si>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</si>
  <si>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</si>
  <si>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</si>
  <si>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</si>
  <si>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</si>
  <si>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</si>
  <si>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</si>
  <si>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</si>
  <si>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</si>
  <si>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</si>
  <si>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</si>
  <si>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</si>
  <si>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</si>
  <si>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</si>
  <si>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</si>
  <si>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</si>
  <si>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</si>
  <si>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</si>
  <si>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</si>
  <si>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</si>
  <si>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</si>
  <si>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</si>
  <si>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</si>
  <si>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</si>
  <si>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</si>
  <si>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</si>
  <si>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</si>
  <si>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</si>
  <si>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</si>
  <si>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</si>
  <si>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</si>
  <si>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</si>
  <si>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</si>
  <si>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</si>
  <si>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</si>
  <si>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</si>
  <si>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</si>
  <si>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</si>
  <si>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</si>
  <si>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</si>
  <si>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</si>
  <si>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</si>
  <si>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</si>
  <si>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</si>
  <si>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</si>
  <si>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</si>
  <si>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</si>
  <si>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</si>
  <si>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</si>
  <si>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</si>
  <si>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</si>
  <si>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</si>
  <si>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</si>
  <si>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</si>
  <si>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</si>
  <si>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</si>
  <si>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</si>
  <si>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</si>
  <si>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</si>
  <si>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</si>
  <si>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</si>
  <si>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</si>
  <si>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</si>
  <si>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</si>
  <si>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</si>
  <si>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</si>
  <si>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</si>
  <si>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</si>
  <si>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</si>
  <si>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</si>
  <si>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</si>
  <si>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</si>
  <si>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</si>
  <si>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</si>
  <si>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</si>
  <si>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</si>
  <si>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</si>
  <si>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</si>
  <si>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</si>
  <si>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</si>
  <si>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</si>
  <si>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</si>
  <si>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</si>
  <si>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</si>
  <si>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</si>
  <si>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</si>
  <si>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</si>
  <si>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</si>
  <si>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</si>
  <si>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</si>
  <si>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</si>
  <si>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</si>
  <si>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</si>
  <si>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</si>
  <si>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</si>
  <si>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</si>
  <si>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</si>
  <si>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</si>
  <si>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</si>
  <si>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</si>
  <si>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</si>
  <si>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</si>
  <si>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</si>
  <si>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</si>
  <si>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</si>
  <si>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</si>
  <si>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</si>
  <si>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</si>
  <si>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</si>
  <si>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</si>
  <si>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</si>
  <si>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</si>
  <si>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</si>
  <si>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</si>
  <si>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</si>
  <si>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</si>
  <si>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</si>
  <si>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</si>
  <si>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</si>
  <si>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</si>
  <si>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</si>
  <si>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</si>
  <si>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</si>
  <si>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</si>
  <si>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</si>
  <si>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</si>
  <si>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</si>
  <si>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</si>
  <si>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</si>
  <si>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</si>
  <si>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</si>
  <si>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</si>
  <si>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</si>
  <si>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</si>
  <si>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</si>
  <si>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</si>
  <si>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</si>
  <si>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</si>
  <si>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</si>
  <si>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</si>
  <si>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</si>
  <si>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</si>
  <si>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</si>
  <si>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</si>
  <si>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</si>
  <si>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</si>
  <si>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</si>
  <si>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</si>
  <si>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</si>
  <si>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</si>
  <si>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</si>
  <si>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</si>
  <si>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</si>
  <si>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</si>
  <si>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</si>
  <si>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</si>
  <si>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</si>
  <si>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</si>
  <si>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</si>
  <si>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</si>
  <si>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</si>
  <si>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</si>
  <si>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</si>
  <si>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</si>
  <si>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</si>
  <si>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</si>
  <si>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</si>
  <si>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</si>
  <si>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</si>
  <si>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</si>
  <si>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</si>
  <si>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</si>
  <si>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</si>
  <si>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</si>
  <si>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</si>
  <si>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</si>
  <si>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</si>
  <si>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</si>
  <si>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</si>
  <si>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</si>
  <si>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</si>
  <si>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</si>
  <si>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</si>
  <si>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</si>
  <si>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</si>
  <si>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</si>
  <si>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</si>
  <si>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</si>
  <si>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</si>
  <si>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</si>
  <si>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</si>
  <si>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</si>
  <si>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</si>
  <si>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</si>
  <si>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</si>
  <si>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</si>
  <si>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</si>
  <si>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</si>
  <si>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</si>
  <si>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</si>
  <si>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</si>
  <si>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</si>
  <si>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</si>
  <si>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</si>
  <si>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</si>
  <si>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</si>
  <si>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</si>
  <si>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</si>
  <si>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</si>
  <si>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</si>
  <si>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</si>
  <si>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</si>
  <si>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</si>
  <si>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</si>
  <si>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</si>
  <si>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</si>
  <si>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</si>
  <si>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</si>
  <si>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</si>
  <si>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</si>
  <si>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</si>
  <si>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</si>
  <si>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</si>
  <si>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</si>
  <si>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</si>
  <si>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</si>
  <si>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</si>
  <si>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</si>
  <si>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</si>
  <si>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</si>
  <si>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</si>
  <si>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</si>
  <si>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</si>
  <si>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</si>
  <si>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</si>
  <si>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</si>
  <si>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</si>
  <si>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</si>
  <si>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</si>
  <si>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</si>
  <si>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</si>
  <si>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</si>
  <si>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</si>
  <si>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</si>
  <si>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</si>
  <si>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</si>
  <si>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</si>
  <si>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</si>
  <si>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</si>
  <si>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</si>
  <si>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</si>
  <si>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</si>
  <si>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</si>
  <si>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</si>
  <si>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</si>
  <si>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</si>
  <si>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</si>
  <si>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</si>
  <si>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</si>
  <si>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</si>
  <si>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</si>
  <si>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</si>
  <si>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</si>
  <si>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</si>
  <si>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</si>
  <si>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</si>
  <si>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</si>
  <si>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</si>
  <si>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</si>
  <si>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</si>
  <si>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</si>
  <si>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</si>
  <si>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</si>
  <si>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</si>
  <si>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</si>
  <si>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</si>
  <si>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</si>
  <si>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</si>
  <si>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</si>
  <si>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</si>
  <si>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</si>
  <si>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</si>
  <si>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</si>
  <si>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</si>
  <si>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</si>
  <si>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</si>
  <si>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</si>
  <si>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</si>
  <si>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</si>
  <si>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</si>
  <si>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</si>
  <si>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</si>
  <si>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</si>
  <si>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</si>
  <si>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</si>
  <si>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</si>
  <si>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</si>
  <si>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</si>
  <si>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</si>
  <si>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</si>
  <si>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</si>
  <si>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</si>
  <si>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</si>
  <si>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</si>
  <si>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</si>
  <si>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</si>
  <si>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</si>
  <si>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</si>
  <si>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</si>
  <si>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</si>
  <si>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</si>
  <si>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</si>
  <si>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</si>
  <si>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</si>
  <si>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</si>
  <si>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</si>
  <si>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</si>
  <si>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</si>
  <si>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</si>
  <si>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</si>
  <si>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</si>
  <si>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</si>
  <si>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</si>
  <si>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</si>
  <si>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</si>
  <si>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</si>
  <si>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</si>
  <si>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</si>
  <si>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</si>
  <si>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</si>
  <si>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</si>
  <si>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</si>
  <si>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</si>
  <si>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</si>
  <si>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</si>
  <si>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</si>
  <si>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</si>
  <si>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</si>
  <si>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</si>
  <si>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</si>
  <si>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</si>
  <si>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</si>
  <si>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</si>
  <si>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</si>
  <si>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</si>
  <si>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</si>
  <si>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</si>
  <si>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</si>
  <si>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</si>
  <si>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</si>
  <si>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</si>
  <si>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</si>
  <si>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</si>
  <si>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</si>
  <si>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</si>
  <si>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</si>
  <si>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</si>
  <si>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</si>
  <si>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</si>
  <si>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</si>
  <si>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</si>
  <si>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</si>
  <si>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</si>
  <si>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</si>
  <si>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</si>
  <si>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</si>
  <si>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</si>
  <si>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</si>
  <si>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</si>
  <si>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</si>
  <si>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</si>
  <si>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</si>
  <si>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</si>
  <si>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</si>
  <si>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</si>
  <si>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</si>
  <si>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</si>
  <si>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</si>
  <si>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</si>
  <si>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</si>
  <si>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</si>
  <si>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</si>
  <si>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</si>
  <si>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</si>
  <si>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</si>
  <si>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</si>
  <si>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</si>
  <si>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</si>
  <si>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</si>
  <si>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</si>
  <si>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</si>
  <si>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</si>
  <si>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</si>
  <si>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</si>
  <si>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</si>
  <si>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</si>
  <si>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</si>
  <si>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</si>
  <si>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</si>
  <si>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</si>
  <si>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</si>
  <si>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</si>
  <si>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</si>
  <si>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</si>
  <si>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</si>
  <si>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</si>
  <si>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</si>
  <si>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</si>
  <si>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</si>
  <si>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</si>
  <si>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</si>
  <si>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</si>
  <si>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</si>
  <si>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</si>
  <si>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</si>
  <si>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</si>
  <si>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</si>
  <si>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</si>
  <si>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</si>
  <si>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</si>
  <si>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</si>
  <si>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</si>
  <si>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</si>
  <si>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</si>
  <si>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</si>
  <si>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</si>
  <si>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</si>
  <si>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</si>
  <si>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</si>
  <si>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</si>
  <si>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</si>
  <si>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</si>
  <si>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</si>
  <si>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</si>
  <si>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</si>
  <si>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</si>
  <si>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</si>
  <si>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</si>
  <si>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</si>
  <si>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</si>
  <si>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</si>
  <si>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</si>
  <si>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</si>
  <si>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</si>
  <si>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</si>
  <si>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</si>
  <si>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</si>
  <si>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</si>
  <si>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</si>
  <si>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</si>
  <si>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</si>
  <si>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</si>
  <si>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</si>
  <si>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</si>
  <si>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</si>
  <si>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</si>
  <si>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</si>
  <si>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</si>
  <si>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</si>
  <si>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</si>
  <si>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</si>
  <si>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</si>
  <si>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</si>
  <si>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</si>
  <si>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</si>
  <si>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</si>
  <si>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</si>
  <si>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</si>
  <si>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</si>
  <si>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</si>
  <si>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</si>
  <si>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</si>
  <si>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</si>
  <si>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</si>
  <si>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</si>
  <si>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</si>
  <si>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</si>
  <si>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</si>
  <si>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</si>
  <si>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</si>
  <si>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</si>
  <si>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</si>
  <si>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</si>
  <si>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</si>
  <si>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</si>
  <si>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</si>
  <si>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</si>
  <si>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</si>
  <si>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</si>
  <si>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</si>
  <si>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</si>
  <si>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</si>
  <si>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</si>
  <si>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</si>
  <si>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</si>
  <si>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</si>
  <si>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</si>
  <si>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</si>
  <si>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</si>
  <si>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</si>
  <si>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</si>
  <si>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</si>
  <si>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</si>
  <si>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</si>
  <si>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</si>
  <si>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</si>
  <si>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</si>
  <si>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</si>
  <si>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</si>
  <si>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</si>
  <si>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</si>
  <si>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</si>
  <si>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</si>
  <si>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</si>
  <si>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</si>
  <si>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</si>
  <si>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</si>
  <si>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</si>
  <si>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</si>
  <si>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</si>
  <si>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</si>
  <si>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</si>
  <si>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</si>
  <si>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</si>
  <si>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</si>
  <si>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</si>
  <si>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</si>
  <si>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</si>
  <si>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</si>
  <si>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</si>
  <si>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</si>
  <si>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</si>
  <si>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</si>
  <si>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</si>
  <si>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</si>
  <si>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</si>
  <si>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</si>
  <si>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</si>
  <si>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</si>
  <si>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</si>
  <si>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</si>
  <si>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</si>
  <si>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</si>
  <si>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</si>
  <si>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</si>
  <si>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</si>
  <si>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</si>
  <si>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</si>
  <si>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</si>
  <si>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</si>
  <si>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</si>
  <si>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</si>
  <si>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</si>
  <si>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</si>
  <si>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</si>
  <si>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</si>
  <si>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</si>
  <si>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</si>
  <si>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</si>
  <si>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</si>
  <si>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</si>
  <si>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</si>
  <si>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</si>
  <si>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</si>
  <si>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</si>
  <si>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</si>
  <si>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</si>
  <si>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</si>
  <si>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</si>
  <si>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</si>
  <si>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</si>
  <si>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</si>
  <si>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</si>
  <si>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</si>
  <si>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</si>
  <si>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</si>
  <si>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</si>
  <si>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</si>
  <si>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</si>
  <si>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</si>
  <si>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</si>
  <si>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</si>
  <si>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</si>
  <si>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</si>
  <si>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</si>
  <si>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</si>
  <si>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</si>
  <si>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</si>
  <si>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</si>
  <si>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</si>
  <si>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</si>
  <si>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</si>
  <si>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</si>
  <si>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</si>
  <si>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</si>
  <si>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</si>
  <si>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</si>
  <si>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</si>
  <si>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</si>
  <si>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</si>
  <si>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</si>
  <si>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</si>
  <si>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</si>
  <si>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</si>
  <si>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</si>
  <si>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</si>
  <si>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</si>
  <si>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</si>
  <si>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</si>
  <si>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</si>
  <si>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</si>
  <si>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</si>
  <si>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</si>
  <si>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</si>
  <si>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</si>
  <si>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</si>
  <si>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</si>
  <si>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</si>
  <si>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</si>
  <si>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</si>
  <si>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</si>
  <si>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</si>
  <si>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</si>
  <si>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</si>
  <si>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</si>
  <si>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</si>
  <si>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</si>
  <si>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</si>
  <si>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</si>
  <si>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</si>
  <si>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</si>
  <si>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</si>
  <si>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</si>
  <si>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</si>
  <si>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</si>
  <si>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</si>
  <si>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</si>
  <si>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</si>
  <si>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</si>
  <si>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</si>
  <si>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</si>
  <si>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</si>
  <si>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</si>
  <si>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</si>
  <si>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</si>
  <si>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</si>
  <si>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</si>
  <si>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</si>
  <si>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</si>
  <si>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</si>
  <si>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</si>
  <si>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</si>
  <si>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</si>
  <si>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</si>
  <si>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</si>
  <si>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</si>
  <si>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</si>
  <si>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</si>
  <si>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</si>
  <si>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</si>
  <si>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</si>
  <si>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</si>
  <si>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</si>
  <si>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</si>
  <si>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</si>
  <si>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</si>
  <si>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</si>
  <si>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</si>
  <si>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</si>
  <si>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</si>
  <si>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</si>
  <si>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</si>
  <si>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</si>
  <si>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</si>
  <si>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</si>
  <si>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</si>
  <si>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</si>
  <si>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</si>
  <si>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</si>
  <si>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</si>
  <si>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</si>
  <si>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</si>
  <si>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</si>
  <si>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</si>
  <si>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</si>
  <si>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</si>
  <si>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</si>
  <si>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</si>
  <si>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</si>
  <si>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</si>
  <si>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</si>
  <si>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</si>
  <si>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</si>
  <si>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</si>
  <si>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</si>
  <si>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</si>
  <si>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</si>
  <si>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</si>
  <si>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</si>
  <si>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</si>
  <si>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</si>
  <si>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</si>
  <si>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</si>
  <si>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</si>
  <si>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</si>
  <si>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</si>
  <si>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</si>
  <si>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</si>
  <si>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</si>
  <si>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</si>
  <si>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</si>
  <si>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</si>
  <si>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</si>
  <si>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</si>
  <si>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</si>
  <si>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</si>
  <si>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</si>
  <si>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</si>
  <si>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</si>
  <si>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</si>
  <si>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</si>
  <si>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</si>
  <si>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</si>
  <si>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</si>
  <si>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</si>
  <si>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</si>
  <si>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</si>
  <si>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</si>
  <si>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</si>
  <si>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</si>
  <si>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</si>
  <si>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</si>
  <si>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</si>
  <si>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</si>
  <si>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</si>
  <si>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</si>
  <si>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</si>
  <si>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</si>
  <si>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</si>
  <si>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</si>
  <si>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</si>
  <si>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</si>
  <si>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</si>
  <si>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</si>
  <si>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</si>
  <si>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</si>
  <si>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</si>
  <si>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</si>
  <si>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</si>
  <si>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</si>
  <si>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</si>
  <si>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</si>
  <si>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</si>
  <si>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</si>
  <si>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</si>
  <si>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</si>
  <si>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</si>
  <si>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</si>
  <si>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</si>
  <si>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</si>
  <si>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</si>
  <si>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</si>
  <si>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</si>
  <si>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</si>
  <si>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</si>
  <si>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</si>
  <si>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</si>
  <si>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</si>
  <si>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</si>
  <si>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</si>
  <si>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</si>
  <si>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</si>
  <si>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</si>
  <si>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</si>
  <si>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</si>
  <si>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</si>
  <si>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</si>
  <si>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</si>
  <si>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</si>
  <si>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</si>
  <si>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</si>
  <si>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</si>
  <si>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</si>
  <si>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</si>
  <si>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</si>
  <si>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</si>
  <si>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</si>
  <si>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</si>
  <si>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</si>
  <si>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</si>
  <si>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</si>
  <si>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</si>
  <si>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</si>
  <si>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</si>
  <si>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</si>
  <si>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</si>
  <si>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</si>
  <si>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</si>
  <si>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</si>
  <si>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</si>
  <si>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</si>
  <si>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</si>
  <si>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</si>
  <si>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</si>
  <si>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</si>
  <si>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</si>
  <si>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</si>
  <si>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</si>
  <si>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</si>
  <si>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</si>
  <si>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</si>
  <si>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</si>
  <si>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</si>
  <si>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</si>
  <si>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</si>
  <si>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</si>
  <si>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</si>
  <si>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</si>
  <si>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</si>
  <si>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</si>
  <si>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</si>
  <si>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</si>
  <si>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</si>
  <si>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</si>
  <si>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</si>
  <si>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</si>
  <si>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</si>
  <si>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</si>
  <si>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</si>
  <si>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</si>
  <si>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</si>
  <si>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</si>
  <si>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</si>
  <si>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</si>
  <si>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</si>
  <si>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</si>
  <si>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</si>
  <si>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</si>
  <si>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</si>
  <si>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</si>
  <si>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</si>
  <si>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</si>
  <si>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</si>
  <si>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</si>
  <si>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</si>
  <si>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</si>
  <si>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</si>
  <si>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</si>
  <si>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</si>
  <si>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</si>
  <si>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</si>
  <si>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</si>
  <si>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</si>
  <si>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</si>
  <si>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</si>
  <si>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</si>
  <si>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</si>
  <si>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</si>
  <si>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</si>
  <si>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</si>
  <si>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</si>
  <si>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</si>
  <si>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</si>
  <si>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</si>
  <si>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</si>
  <si>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</si>
  <si>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</si>
  <si>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</si>
  <si>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</si>
  <si>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</si>
  <si>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</si>
  <si>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</si>
  <si>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</si>
  <si>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</si>
  <si>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</si>
  <si>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</si>
  <si>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</si>
  <si>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</si>
  <si>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</si>
  <si>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</si>
  <si>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</si>
  <si>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</si>
  <si>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</si>
  <si>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</si>
  <si>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</si>
  <si>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</si>
  <si>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</si>
  <si>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</si>
  <si>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</si>
  <si>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</si>
  <si>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</si>
  <si>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</si>
  <si>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</si>
  <si>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</si>
  <si>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</si>
  <si>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</si>
  <si>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</si>
  <si>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</si>
  <si>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</si>
  <si>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</si>
  <si>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</si>
  <si>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</si>
  <si>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</si>
  <si>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</si>
  <si>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</si>
  <si>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</si>
  <si>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</si>
  <si>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</si>
  <si>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</si>
  <si>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</si>
  <si>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</si>
  <si>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</si>
  <si>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</si>
  <si>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</si>
  <si>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</si>
  <si>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</si>
  <si>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</si>
  <si>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</si>
  <si>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</si>
  <si>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</si>
  <si>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</si>
  <si>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</si>
  <si>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</si>
  <si>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</si>
  <si>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</si>
  <si>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</si>
  <si>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</si>
  <si>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</si>
  <si>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</si>
  <si>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</si>
  <si>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</si>
  <si>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</si>
  <si>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</si>
  <si>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</si>
  <si>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</si>
  <si>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</si>
  <si>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</si>
  <si>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</si>
  <si>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</si>
  <si>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</si>
  <si>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</si>
  <si>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</si>
  <si>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</si>
  <si>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</si>
  <si>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</si>
  <si>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</si>
  <si>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</si>
  <si>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</si>
  <si>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</si>
  <si>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</si>
  <si>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</si>
  <si>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</si>
  <si>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</si>
  <si>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</si>
  <si>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</si>
  <si>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</si>
  <si>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</si>
  <si>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</si>
  <si>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</si>
  <si>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</si>
  <si>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</si>
  <si>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</si>
  <si>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</si>
  <si>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</si>
  <si>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</si>
  <si>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</si>
  <si>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</si>
  <si>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</si>
  <si>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</si>
  <si>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</si>
  <si>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</si>
  <si>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</si>
  <si>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</si>
  <si>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</si>
  <si>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</si>
  <si>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</si>
  <si>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</si>
  <si>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</si>
  <si>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</si>
  <si>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</si>
  <si>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</si>
  <si>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</si>
  <si>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</si>
  <si>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</si>
  <si>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</si>
  <si>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</si>
  <si>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</si>
  <si>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</si>
  <si>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</si>
  <si>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</si>
  <si>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</si>
  <si>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</si>
  <si>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</si>
  <si>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</si>
  <si>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</si>
  <si>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</si>
  <si>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</si>
  <si>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</si>
  <si>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</si>
  <si>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</si>
  <si>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</si>
  <si>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</si>
  <si>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</si>
  <si>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</si>
  <si>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</si>
  <si>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</si>
  <si>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</si>
  <si>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</si>
  <si>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</si>
  <si>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</si>
  <si>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</si>
  <si>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</si>
  <si>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</si>
  <si>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</si>
  <si>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</si>
  <si>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</si>
  <si>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</si>
  <si>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</si>
  <si>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</si>
  <si>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</si>
  <si>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</si>
  <si>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</si>
  <si>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</si>
  <si>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</si>
  <si>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</si>
  <si>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</si>
  <si>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</si>
  <si>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</si>
  <si>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</si>
  <si>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</si>
  <si>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</si>
  <si>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</si>
  <si>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</si>
  <si>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</si>
  <si>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</si>
  <si>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</si>
  <si>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</si>
  <si>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</si>
  <si>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</si>
  <si>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</si>
  <si>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</si>
  <si>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</si>
  <si>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</si>
  <si>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</si>
  <si>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</si>
  <si>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</si>
  <si>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</si>
  <si>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</si>
  <si>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</si>
  <si>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</si>
  <si>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</si>
  <si>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</si>
  <si>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</si>
  <si>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</si>
  <si>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</si>
  <si>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</si>
  <si>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</si>
  <si>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</si>
  <si>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</si>
  <si>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</si>
  <si>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</si>
  <si>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</si>
  <si>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</si>
  <si>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</si>
  <si>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</si>
  <si>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</si>
  <si>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</si>
  <si>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</si>
  <si>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</si>
  <si>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</si>
  <si>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</si>
  <si>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</si>
  <si>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</si>
  <si>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</si>
  <si>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</si>
  <si>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</si>
  <si>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</si>
  <si>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</si>
  <si>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</si>
  <si>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</si>
  <si>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</si>
  <si>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</si>
  <si>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</si>
  <si>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</si>
  <si>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</si>
  <si>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</si>
  <si>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</si>
  <si>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</si>
  <si>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</si>
  <si>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</si>
  <si>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</si>
  <si>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</si>
  <si>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</si>
  <si>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</si>
  <si>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</si>
  <si>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</si>
  <si>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</si>
  <si>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</si>
  <si>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</si>
  <si>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</si>
  <si>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</si>
  <si>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</si>
  <si>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</si>
  <si>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</si>
  <si>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</si>
  <si>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</si>
  <si>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</si>
  <si>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</si>
  <si>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</si>
  <si>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</si>
  <si>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</si>
  <si>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</si>
  <si>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</si>
  <si>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</si>
  <si>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</si>
  <si>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</si>
  <si>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</si>
  <si>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</si>
  <si>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</si>
  <si>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</si>
  <si>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</si>
  <si>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</si>
  <si>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</si>
  <si>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</si>
  <si>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</si>
  <si>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</si>
  <si>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</si>
  <si>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</si>
  <si>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</si>
  <si>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</si>
  <si>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</si>
  <si>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</si>
  <si>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</si>
  <si>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</si>
  <si>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</si>
  <si>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</si>
  <si>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</si>
  <si>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</si>
  <si>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</si>
  <si>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</si>
  <si>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</si>
  <si>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</si>
  <si>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</si>
  <si>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</si>
  <si>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</si>
  <si>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</si>
  <si>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</si>
  <si>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</si>
  <si>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</si>
  <si>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</si>
  <si>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</si>
  <si>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</si>
  <si>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</si>
  <si>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</si>
  <si>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</si>
  <si>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</si>
  <si>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</si>
  <si>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</si>
  <si>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</si>
  <si>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</si>
  <si>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</si>
  <si>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</si>
  <si>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</si>
  <si>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</si>
  <si>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</si>
  <si>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</si>
  <si>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</si>
  <si>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</si>
  <si>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</si>
  <si>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</si>
  <si>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</si>
  <si>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</si>
  <si>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</si>
  <si>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</si>
  <si>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</si>
  <si>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</si>
  <si>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</si>
  <si>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</si>
  <si>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</si>
  <si>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</si>
  <si>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</si>
  <si>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</si>
  <si>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</si>
  <si>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</si>
  <si>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</si>
  <si>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</si>
  <si>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</si>
  <si>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</si>
  <si>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</si>
  <si>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</si>
  <si>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</si>
  <si>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</si>
  <si>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</si>
  <si>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</si>
  <si>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</si>
  <si>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</si>
  <si>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</si>
  <si>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</si>
  <si>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</si>
  <si>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</si>
  <si>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</si>
  <si>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</si>
  <si>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</si>
  <si>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</si>
  <si>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</si>
  <si>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</si>
  <si>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</si>
  <si>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</si>
  <si>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</si>
  <si>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</si>
  <si>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</si>
  <si>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</si>
  <si>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</si>
  <si>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</si>
  <si>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</si>
  <si>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</si>
  <si>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</si>
  <si>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</si>
  <si>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</si>
  <si>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</si>
  <si>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</si>
  <si>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</si>
  <si>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</si>
  <si>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</si>
  <si>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</si>
  <si>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</si>
  <si>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</si>
  <si>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</si>
  <si>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</si>
  <si>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</si>
  <si>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</si>
  <si>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</si>
  <si>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</si>
  <si>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</si>
  <si>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</si>
  <si>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</si>
  <si>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</si>
  <si>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</si>
  <si>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</si>
  <si>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</si>
  <si>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</si>
  <si>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</si>
  <si>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</si>
  <si>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</si>
  <si>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</si>
  <si>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</si>
  <si>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</si>
  <si>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</si>
  <si>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</si>
  <si>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</si>
  <si>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</si>
  <si>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</si>
  <si>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</si>
  <si>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</si>
  <si>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</si>
  <si>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</si>
  <si>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</si>
  <si>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</si>
  <si>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</si>
  <si>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</si>
  <si>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</si>
  <si>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</si>
  <si>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</si>
  <si>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</si>
  <si>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</si>
  <si>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</si>
  <si>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</si>
  <si>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</si>
  <si>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</si>
  <si>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</si>
  <si>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</si>
  <si>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</si>
  <si>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</si>
  <si>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</si>
  <si>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</si>
  <si>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</si>
  <si>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</si>
  <si>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</si>
  <si>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</si>
  <si>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</si>
  <si>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</si>
  <si>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</si>
  <si>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</si>
  <si>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</si>
  <si>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</si>
  <si>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</si>
  <si>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</si>
  <si>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</si>
  <si>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</si>
  <si>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</si>
  <si>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</si>
  <si>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</si>
  <si>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</si>
  <si>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</si>
  <si>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</si>
  <si>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</si>
  <si>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</si>
  <si>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</si>
  <si>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</si>
  <si>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</si>
  <si>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</si>
  <si>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</si>
  <si>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</si>
  <si>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</si>
  <si>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</si>
  <si>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</si>
  <si>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</si>
  <si>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</si>
  <si>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</si>
  <si>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</si>
  <si>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</si>
  <si>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</si>
  <si>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</si>
  <si>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</si>
  <si>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</si>
  <si>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</si>
  <si>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</si>
  <si>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</si>
  <si>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</si>
  <si>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</si>
  <si>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</si>
  <si>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</si>
  <si>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</si>
  <si>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</si>
  <si>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</si>
  <si>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</si>
  <si>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</si>
  <si>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</si>
  <si>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</si>
  <si>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</si>
  <si>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</si>
  <si>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</si>
  <si>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</si>
  <si>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</si>
  <si>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</si>
  <si>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</si>
  <si>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</si>
  <si>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</si>
  <si>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</si>
  <si>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</si>
  <si>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</si>
  <si>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</si>
  <si>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</si>
  <si>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</si>
  <si>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</si>
  <si>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</si>
  <si>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</si>
  <si>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</si>
  <si>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</si>
  <si>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</si>
  <si>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</si>
  <si>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</si>
  <si>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</si>
  <si>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</si>
  <si>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</si>
  <si>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</si>
  <si>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</si>
  <si>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</si>
  <si>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</si>
  <si>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</si>
  <si>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</si>
  <si>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</si>
  <si>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</si>
  <si>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</si>
  <si>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</si>
  <si>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</si>
  <si>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</si>
  <si>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</si>
  <si>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</si>
  <si>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</si>
  <si>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</si>
  <si>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</si>
  <si>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</si>
  <si>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</si>
  <si>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</si>
  <si>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</si>
  <si>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</si>
  <si>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</si>
  <si>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</si>
  <si>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</si>
  <si>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</si>
  <si>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</si>
  <si>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</si>
  <si>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</si>
  <si>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</si>
  <si>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</si>
  <si>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</si>
  <si>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</si>
  <si>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</si>
  <si>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</si>
  <si>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</si>
  <si>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</si>
  <si>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</si>
  <si>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</si>
  <si>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</si>
  <si>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</si>
  <si>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</si>
  <si>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</si>
  <si>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</si>
  <si>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</si>
  <si>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</si>
  <si>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</si>
  <si>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</si>
  <si>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</si>
  <si>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</si>
  <si>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</si>
  <si>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</si>
  <si>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</si>
  <si>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</si>
  <si>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</si>
  <si>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</si>
  <si>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</si>
  <si>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</si>
  <si>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</si>
  <si>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</si>
  <si>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</si>
  <si>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</si>
  <si>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</si>
  <si>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</si>
  <si>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</si>
  <si>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</si>
  <si>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</si>
  <si>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</si>
  <si>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</si>
  <si>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</si>
  <si>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</si>
  <si>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</si>
  <si>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</si>
  <si>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</si>
  <si>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</si>
  <si>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</si>
  <si>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</si>
  <si>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</si>
  <si>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</si>
  <si>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</si>
  <si>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</si>
  <si>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</si>
  <si>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</si>
  <si>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</si>
  <si>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</si>
  <si>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</si>
  <si>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</si>
  <si>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</si>
  <si>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</si>
  <si>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</si>
  <si>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</si>
  <si>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</si>
  <si>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</si>
  <si>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</si>
  <si>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</si>
  <si>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</si>
  <si>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</si>
  <si>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</si>
  <si>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</si>
  <si>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</si>
  <si>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</si>
  <si>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</si>
  <si>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</si>
  <si>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</si>
  <si>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</si>
  <si>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</si>
  <si>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</si>
  <si>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</si>
  <si>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</si>
  <si>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</si>
  <si>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</si>
  <si>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</si>
  <si>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</si>
  <si>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</si>
  <si>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</si>
  <si>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</si>
  <si>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</si>
  <si>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</si>
  <si>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</si>
  <si>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</si>
  <si>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</si>
  <si>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</si>
  <si>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</si>
  <si>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</si>
  <si>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</si>
  <si>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</si>
  <si>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</si>
  <si>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</si>
  <si>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</si>
  <si>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</si>
  <si>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</si>
  <si>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</si>
  <si>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</si>
  <si>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</si>
  <si>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</si>
  <si>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</si>
  <si>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</si>
  <si>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</si>
  <si>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</si>
  <si>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</si>
  <si>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</si>
  <si>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</si>
  <si>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</si>
  <si>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</si>
  <si>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</si>
  <si>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</si>
  <si>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</si>
  <si>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</si>
  <si>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</si>
  <si>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</si>
  <si>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</si>
  <si>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</si>
  <si>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</si>
  <si>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</si>
  <si>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</si>
  <si>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</si>
  <si>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</si>
  <si>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</si>
  <si>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</si>
  <si>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</si>
  <si>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</si>
  <si>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</si>
  <si>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</si>
  <si>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</si>
  <si>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</si>
  <si>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</si>
  <si>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</si>
  <si>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</si>
  <si>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</si>
  <si>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</si>
  <si>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</si>
  <si>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</si>
  <si>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</si>
  <si>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</si>
  <si>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</si>
  <si>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</si>
  <si>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</si>
  <si>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</si>
  <si>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</si>
  <si>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</si>
  <si>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</si>
  <si>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</si>
  <si>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</si>
  <si>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</si>
  <si>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</si>
  <si>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</si>
  <si>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</si>
  <si>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</si>
  <si>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</si>
  <si>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</si>
  <si>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</si>
  <si>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</si>
  <si>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</si>
  <si>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</si>
  <si>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</si>
  <si>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</si>
  <si>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</si>
  <si>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</si>
  <si>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</si>
  <si>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</si>
  <si>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</si>
  <si>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</si>
  <si>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</si>
  <si>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</si>
  <si>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</si>
  <si>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</si>
  <si>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</si>
  <si>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</si>
  <si>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</si>
  <si>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</si>
  <si>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</si>
  <si>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</si>
  <si>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</si>
  <si>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</si>
  <si>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</si>
  <si>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</si>
  <si>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</si>
  <si>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</si>
  <si>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</si>
  <si>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</si>
  <si>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</si>
  <si>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</si>
  <si>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</si>
  <si>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</si>
  <si>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</si>
  <si>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</si>
  <si>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</si>
  <si>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</si>
  <si>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</si>
  <si>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</si>
  <si>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</si>
  <si>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</si>
  <si>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</si>
  <si>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</si>
  <si>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</si>
  <si>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</si>
  <si>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</si>
  <si>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</si>
  <si>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</si>
  <si>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</si>
  <si>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</si>
  <si>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</si>
  <si>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</si>
  <si>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</si>
  <si>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</si>
  <si>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</si>
  <si>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</si>
  <si>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</si>
  <si>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</si>
  <si>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</si>
  <si>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</si>
  <si>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</si>
  <si>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</si>
  <si>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</si>
  <si>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</si>
  <si>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</si>
  <si>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</si>
  <si>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</si>
  <si>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</si>
  <si>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</si>
  <si>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</si>
  <si>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</si>
  <si>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</si>
  <si>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</si>
  <si>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</si>
  <si>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</si>
  <si>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</si>
  <si>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</si>
  <si>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</si>
  <si>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</si>
  <si>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</si>
  <si>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</si>
  <si>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</si>
  <si>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</si>
  <si>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</si>
  <si>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</si>
  <si>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</si>
  <si>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</si>
  <si>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</si>
  <si>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</si>
  <si>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</si>
  <si>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</si>
  <si>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</si>
  <si>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</si>
  <si>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</si>
  <si>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</si>
  <si>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</si>
  <si>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</si>
  <si>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</si>
  <si>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</si>
  <si>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</si>
  <si>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</si>
  <si>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</si>
  <si>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</si>
  <si>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</si>
  <si>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</si>
  <si>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</si>
  <si>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</si>
  <si>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</si>
  <si>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</si>
  <si>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</si>
  <si>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</si>
  <si>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</si>
  <si>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</si>
  <si>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</si>
  <si>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</si>
  <si>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</si>
  <si>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</si>
  <si>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</si>
  <si>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</si>
  <si>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</si>
  <si>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</si>
  <si>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</si>
  <si>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</si>
  <si>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</si>
  <si>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</si>
  <si>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</si>
  <si>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</si>
  <si>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</si>
  <si>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</si>
  <si>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</si>
  <si>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</si>
  <si>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</si>
  <si>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</si>
  <si>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</si>
  <si>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</si>
  <si>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</si>
  <si>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</si>
  <si>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</si>
  <si>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</si>
  <si>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</si>
  <si>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</si>
  <si>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</si>
  <si>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</si>
  <si>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</si>
  <si>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</si>
  <si>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</si>
  <si>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</si>
  <si>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</si>
  <si>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</si>
  <si>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</si>
  <si>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</si>
  <si>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</si>
  <si>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</si>
  <si>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</si>
  <si>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</si>
  <si>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</si>
  <si>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</si>
  <si>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</si>
  <si>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</si>
  <si>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</si>
  <si>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</si>
  <si>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</si>
  <si>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</si>
  <si>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</si>
  <si>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</si>
  <si>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</si>
  <si>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</si>
  <si>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</si>
  <si>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</si>
  <si>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</si>
  <si>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</si>
  <si>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</si>
  <si>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</si>
  <si>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</si>
  <si>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</si>
  <si>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</si>
  <si>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</si>
  <si>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</si>
  <si>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</si>
  <si>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</si>
  <si>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</si>
  <si>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</si>
  <si>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</si>
  <si>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</si>
  <si>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</si>
  <si>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</si>
  <si>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</si>
  <si>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</si>
  <si>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</si>
  <si>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</si>
  <si>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</si>
  <si>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</si>
  <si>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</si>
  <si>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</si>
  <si>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</si>
  <si>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</si>
  <si>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</si>
  <si>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</si>
  <si>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</si>
  <si>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</si>
  <si>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</si>
  <si>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</si>
  <si>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</si>
  <si>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</si>
  <si>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</si>
  <si>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</si>
  <si>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</si>
  <si>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</si>
  <si>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</si>
  <si>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</si>
  <si>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</si>
  <si>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</si>
  <si>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</si>
  <si>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</si>
  <si>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</si>
  <si>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</si>
  <si>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</si>
  <si>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</si>
  <si>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</si>
  <si>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</si>
  <si>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</si>
  <si>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</si>
  <si>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</si>
  <si>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</si>
  <si>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</si>
  <si>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</si>
  <si>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</si>
  <si>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</si>
  <si>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</si>
  <si>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</si>
  <si>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</si>
  <si>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</si>
  <si>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</si>
  <si>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</si>
  <si>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</si>
  <si>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</si>
  <si>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</si>
  <si>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</si>
  <si>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</si>
  <si>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</si>
  <si>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</si>
  <si>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</si>
  <si>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</si>
  <si>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</si>
  <si>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</si>
  <si>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</si>
  <si>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</si>
  <si>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</si>
  <si>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</si>
  <si>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</si>
  <si>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</si>
  <si>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</si>
  <si>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</si>
  <si>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</si>
  <si>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</si>
  <si>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</si>
  <si>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</si>
  <si>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</si>
  <si>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</si>
  <si>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</si>
  <si>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</si>
  <si>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</si>
  <si>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</si>
  <si>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</si>
  <si>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</si>
  <si>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</si>
  <si>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</si>
  <si>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</si>
  <si>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</si>
  <si>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</si>
  <si>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</si>
  <si>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</si>
  <si>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</si>
  <si>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</si>
  <si>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</si>
  <si>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</si>
  <si>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</si>
  <si>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</si>
  <si>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</si>
  <si>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</si>
  <si>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</si>
  <si>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</si>
  <si>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</si>
  <si>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</si>
  <si>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</si>
  <si>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</si>
  <si>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</si>
  <si>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</si>
  <si>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</si>
  <si>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</si>
  <si>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</si>
  <si>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</si>
  <si>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</si>
  <si>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</si>
  <si>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</si>
  <si>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</si>
  <si>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</si>
  <si>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</si>
  <si>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</si>
  <si>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</si>
  <si>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</si>
  <si>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</si>
  <si>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</si>
  <si>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</si>
  <si>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</si>
  <si>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</si>
  <si>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</si>
  <si>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</si>
  <si>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</si>
  <si>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</si>
  <si>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</si>
  <si>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</si>
  <si>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</si>
  <si>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</si>
  <si>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</si>
  <si>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</si>
  <si>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</si>
  <si>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</si>
  <si>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</si>
  <si>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</si>
  <si>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</si>
  <si>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</si>
  <si>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</si>
  <si>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</si>
  <si>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</si>
  <si>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</si>
  <si>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</si>
  <si>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</si>
  <si>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</si>
  <si>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</si>
  <si>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</si>
  <si>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</si>
  <si>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</si>
  <si>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</si>
  <si>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</si>
  <si>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</si>
  <si>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</si>
  <si>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</si>
  <si>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</si>
  <si>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</si>
  <si>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</si>
  <si>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</si>
  <si>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</si>
  <si>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</si>
  <si>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</si>
  <si>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</si>
  <si>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</si>
  <si>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</si>
  <si>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</si>
  <si>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</si>
  <si>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</si>
  <si>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</si>
  <si>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</si>
  <si>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</si>
  <si>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</si>
  <si>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</si>
  <si>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</si>
  <si>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</si>
  <si>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</si>
  <si>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</si>
  <si>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</si>
  <si>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</si>
  <si>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</si>
  <si>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</si>
  <si>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</si>
  <si>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</si>
  <si>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</si>
  <si>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</si>
  <si>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</si>
  <si>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</si>
  <si>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</si>
  <si>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</si>
  <si>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</si>
  <si>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</si>
  <si>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</si>
  <si>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</si>
  <si>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</si>
  <si>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</si>
  <si>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</si>
  <si>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</si>
  <si>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</si>
  <si>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</si>
  <si>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</si>
  <si>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</si>
  <si>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</si>
  <si>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</si>
  <si>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</si>
  <si>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</si>
  <si>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</si>
  <si>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</si>
  <si>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</si>
  <si>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</si>
  <si>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</si>
  <si>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</si>
  <si>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</si>
  <si>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</si>
  <si>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</si>
  <si>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</si>
  <si>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</si>
  <si>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</si>
  <si>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</si>
  <si>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</si>
  <si>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</si>
  <si>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</si>
  <si>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</si>
  <si>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</si>
  <si>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</si>
  <si>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</si>
  <si>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</si>
  <si>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</si>
  <si>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</si>
  <si>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</si>
  <si>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</si>
  <si>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</si>
  <si>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</si>
  <si>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</si>
  <si>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</si>
  <si>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</si>
  <si>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</si>
  <si>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</si>
  <si>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</si>
  <si>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</si>
  <si>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</si>
  <si>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</si>
  <si>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</si>
  <si>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</si>
  <si>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</si>
  <si>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</si>
  <si>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</si>
  <si>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</si>
  <si>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</si>
  <si>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</si>
  <si>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</si>
  <si>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</si>
  <si>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</si>
  <si>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</si>
  <si>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</si>
  <si>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</si>
  <si>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</si>
  <si>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</si>
  <si>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</si>
  <si>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</si>
  <si>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</si>
  <si>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</si>
  <si>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</si>
  <si>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</si>
  <si>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</si>
  <si>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</si>
  <si>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</si>
  <si>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</si>
  <si>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</si>
  <si>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</si>
  <si>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</si>
  <si>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</si>
  <si>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</si>
  <si>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</si>
  <si>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</si>
  <si>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</si>
  <si>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</si>
  <si>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</si>
  <si>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</si>
  <si>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</si>
  <si>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</si>
  <si>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</si>
  <si>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</si>
  <si>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</si>
  <si>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</si>
  <si>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</si>
  <si>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</si>
  <si>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</si>
  <si>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</si>
  <si>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</si>
  <si>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</si>
  <si>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</si>
  <si>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</si>
  <si>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</si>
  <si>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</si>
  <si>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</si>
  <si>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</si>
  <si>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</si>
  <si>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</si>
  <si>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</si>
  <si>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</si>
  <si>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</si>
  <si>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</si>
  <si>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</si>
  <si>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</si>
  <si>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</si>
  <si>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</si>
  <si>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</si>
  <si>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</si>
  <si>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</si>
  <si>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</si>
  <si>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</si>
  <si>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</si>
  <si>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</si>
  <si>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</si>
  <si>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</si>
  <si>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</si>
  <si>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</si>
  <si>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</si>
  <si>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</si>
  <si>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</si>
  <si>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</si>
  <si>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</si>
  <si>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</si>
  <si>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</si>
  <si>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</si>
  <si>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</si>
  <si>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</si>
  <si>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</si>
  <si>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</si>
  <si>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</si>
  <si>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</si>
  <si>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</si>
  <si>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</si>
  <si>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</si>
  <si>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</si>
  <si>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</si>
  <si>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</si>
  <si>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</si>
  <si>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</si>
  <si>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</si>
  <si>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</si>
  <si>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</si>
  <si>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</si>
  <si>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</si>
  <si>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</si>
  <si>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</si>
  <si>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</si>
  <si>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</si>
  <si>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</si>
  <si>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</si>
  <si>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</si>
  <si>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</si>
  <si>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</si>
  <si>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</si>
  <si>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</si>
  <si>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</si>
  <si>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</si>
  <si>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</si>
  <si>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</si>
  <si>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</si>
  <si>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</si>
  <si>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</si>
  <si>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</si>
  <si>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</si>
  <si>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</si>
  <si>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</si>
  <si>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</si>
  <si>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</si>
  <si>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</si>
  <si>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</si>
  <si>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</si>
  <si>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</si>
  <si>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</si>
  <si>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</si>
  <si>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</si>
  <si>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</si>
  <si>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</si>
  <si>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</si>
  <si>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</si>
  <si>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</si>
  <si>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</si>
  <si>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</si>
  <si>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</si>
  <si>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</si>
  <si>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</si>
  <si>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</si>
  <si>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</si>
  <si>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</si>
  <si>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</si>
  <si>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</si>
  <si>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</si>
  <si>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</si>
  <si>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</si>
  <si>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</si>
  <si>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</si>
  <si>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</si>
  <si>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</si>
  <si>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</si>
  <si>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</si>
  <si>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</si>
  <si>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</si>
  <si>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</si>
  <si>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</si>
  <si>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</si>
  <si>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</si>
  <si>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</si>
  <si>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</si>
  <si>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</si>
  <si>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</si>
  <si>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</si>
  <si>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</si>
  <si>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</si>
  <si>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</si>
  <si>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</si>
  <si>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</si>
  <si>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</si>
  <si>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</si>
  <si>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</si>
  <si>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</si>
  <si>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</si>
  <si>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</si>
  <si>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</si>
  <si>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</si>
  <si>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</si>
  <si>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</si>
  <si>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</si>
  <si>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</si>
  <si>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</si>
  <si>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</si>
  <si>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</si>
  <si>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</si>
  <si>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</si>
  <si>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</si>
  <si>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</si>
  <si>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</si>
  <si>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</si>
  <si>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</si>
  <si>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</si>
  <si>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</si>
  <si>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</si>
  <si>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</si>
  <si>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</si>
  <si>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</si>
  <si>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</si>
  <si>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</si>
  <si>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</si>
  <si>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</si>
  <si>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</si>
  <si>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</si>
  <si>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</si>
  <si>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</si>
  <si>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</si>
  <si>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</si>
  <si>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</si>
  <si>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</si>
  <si>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</si>
  <si>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</si>
  <si>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</si>
  <si>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</si>
  <si>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</si>
  <si>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</si>
  <si>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</si>
  <si>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</si>
  <si>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</si>
  <si>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</si>
  <si>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</si>
  <si>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</si>
  <si>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</si>
  <si>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</si>
  <si>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</si>
  <si>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</si>
  <si>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</si>
  <si>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</si>
  <si>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</si>
  <si>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</si>
  <si>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</si>
  <si>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</si>
  <si>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</si>
  <si>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</si>
  <si>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</si>
  <si>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</si>
  <si>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</si>
  <si>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</si>
  <si>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</si>
  <si>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</si>
  <si>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</si>
  <si>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</si>
  <si>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</si>
  <si>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</si>
  <si>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</si>
  <si>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</si>
  <si>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</si>
  <si>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</si>
  <si>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</si>
  <si>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</si>
  <si>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</si>
  <si>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</si>
  <si>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</si>
  <si>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</si>
  <si>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</si>
  <si>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</si>
  <si>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</si>
  <si>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</si>
  <si>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</si>
  <si>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</si>
  <si>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</si>
  <si>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</si>
  <si>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</si>
  <si>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</si>
  <si>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</si>
  <si>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</si>
  <si>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</si>
  <si>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</si>
  <si>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</si>
  <si>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</si>
  <si>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</si>
  <si>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</si>
  <si>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</si>
  <si>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</si>
  <si>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</si>
  <si>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</si>
  <si>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</si>
  <si>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</si>
  <si>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</si>
  <si>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</si>
  <si>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</si>
  <si>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</si>
  <si>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</si>
  <si>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</si>
  <si>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</si>
  <si>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</si>
  <si>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</si>
  <si>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</si>
  <si>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</si>
  <si>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</si>
  <si>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</si>
  <si>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</si>
  <si>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</si>
  <si>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</si>
  <si>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</si>
  <si>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</si>
  <si>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</si>
  <si>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</si>
  <si>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</si>
  <si>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</si>
  <si>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</si>
  <si>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</si>
  <si>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</si>
  <si>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</si>
  <si>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</si>
  <si>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</si>
  <si>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</si>
  <si>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</si>
  <si>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</si>
  <si>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</si>
  <si>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</si>
  <si>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</si>
  <si>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</si>
  <si>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</si>
  <si>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</si>
  <si>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</si>
  <si>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</si>
  <si>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</si>
  <si>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</si>
  <si>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</si>
  <si>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</si>
  <si>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</si>
  <si>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</si>
  <si>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</si>
  <si>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</si>
  <si>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</si>
  <si>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</si>
  <si>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</si>
  <si>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</si>
  <si>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</si>
  <si>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</si>
  <si>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</si>
  <si>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</si>
  <si>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</si>
  <si>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</si>
  <si>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</si>
  <si>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</si>
  <si>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</si>
  <si>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</si>
  <si>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</si>
  <si>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</si>
  <si>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</si>
  <si>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</si>
  <si>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</si>
  <si>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</si>
  <si>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</si>
  <si>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</si>
  <si>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</si>
  <si>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</si>
  <si>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</si>
  <si>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</si>
  <si>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</si>
  <si>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</si>
  <si>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</si>
  <si>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</si>
  <si>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</si>
  <si>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</si>
  <si>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</si>
  <si>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</si>
  <si>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</si>
  <si>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</si>
  <si>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</si>
  <si>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</si>
  <si>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</si>
  <si>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</si>
  <si>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</si>
  <si>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</si>
  <si>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</si>
  <si>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</si>
  <si>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</si>
  <si>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</si>
  <si>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</si>
  <si>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</si>
  <si>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</si>
  <si>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</si>
  <si>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</si>
  <si>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</si>
  <si>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</si>
  <si>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</si>
  <si>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</si>
  <si>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</si>
  <si>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</si>
  <si>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</si>
  <si>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</si>
  <si>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</si>
  <si>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</si>
  <si>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</si>
  <si>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</si>
  <si>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</si>
  <si>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</si>
  <si>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</si>
  <si>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</si>
  <si>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</si>
  <si>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</si>
  <si>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</si>
  <si>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</si>
  <si>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</si>
  <si>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</si>
  <si>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</si>
  <si>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</si>
  <si>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</si>
  <si>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</si>
  <si>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</si>
  <si>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</si>
  <si>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</si>
  <si>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</si>
  <si>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</si>
  <si>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</si>
  <si>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</si>
  <si>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</si>
  <si>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</si>
  <si>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</si>
  <si>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</si>
  <si>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</si>
  <si>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</si>
  <si>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</si>
  <si>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</si>
  <si>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</si>
  <si>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</si>
  <si>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</si>
  <si>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</si>
  <si>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</si>
  <si>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</si>
  <si>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</si>
  <si>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</si>
  <si>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</si>
  <si>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</si>
  <si>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</si>
  <si>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</si>
  <si>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</si>
  <si>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</si>
  <si>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</si>
  <si>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</si>
  <si>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</si>
  <si>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</si>
  <si>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</si>
  <si>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</si>
  <si>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</si>
  <si>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</si>
  <si>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</si>
  <si>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</si>
  <si>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</si>
  <si>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</si>
  <si>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</si>
  <si>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</si>
  <si>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</si>
  <si>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</si>
  <si>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</si>
  <si>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</si>
  <si>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</si>
  <si>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</si>
  <si>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</si>
  <si>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</si>
  <si>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</si>
  <si>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</si>
  <si>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</si>
  <si>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</si>
  <si>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</si>
  <si>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</si>
  <si>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</si>
  <si>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</si>
  <si>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</si>
  <si>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</si>
  <si>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</si>
  <si>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</si>
  <si>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</si>
  <si>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</si>
  <si>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</si>
  <si>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</si>
  <si>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</si>
  <si>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</si>
  <si>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</si>
  <si>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</si>
  <si>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</si>
  <si>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</si>
  <si>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</si>
  <si>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</si>
  <si>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</si>
  <si>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</si>
  <si>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</si>
  <si>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</si>
  <si>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</si>
  <si>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</si>
  <si>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</si>
  <si>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</si>
  <si>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</si>
  <si>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</si>
  <si>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</si>
  <si>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</si>
  <si>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</si>
  <si>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</si>
  <si>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</si>
  <si>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</si>
  <si>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</si>
  <si>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</si>
  <si>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</si>
  <si>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</si>
  <si>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</si>
  <si>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</si>
  <si>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</si>
  <si>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</si>
  <si>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</si>
  <si>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</si>
  <si>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</si>
  <si>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</si>
  <si>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</si>
  <si>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</si>
  <si>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</si>
  <si>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</si>
  <si>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</si>
  <si>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</si>
  <si>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</si>
  <si>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</si>
  <si>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</si>
  <si>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</si>
  <si>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</si>
  <si>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</si>
  <si>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</si>
  <si>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</si>
  <si>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</si>
  <si>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</si>
  <si>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</si>
  <si>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</si>
  <si>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</si>
  <si>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</si>
  <si>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</si>
  <si>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</si>
  <si>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</si>
  <si>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</si>
  <si>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</si>
  <si>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</si>
  <si>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</si>
  <si>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</si>
  <si>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</si>
  <si>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</si>
  <si>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</si>
  <si>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</si>
  <si>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</si>
  <si>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</si>
  <si>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</si>
  <si>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</si>
  <si>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</si>
  <si>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</si>
  <si>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</si>
  <si>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</si>
  <si>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</si>
  <si>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</si>
  <si>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</si>
  <si>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</si>
  <si>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</si>
  <si>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</si>
  <si>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</si>
  <si>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</si>
  <si>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</si>
  <si>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</si>
  <si>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</si>
  <si>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</si>
  <si>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</si>
  <si>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</si>
  <si>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</si>
  <si>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</si>
  <si>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</si>
  <si>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</si>
  <si>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</si>
  <si>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</si>
  <si>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</si>
  <si>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</si>
  <si>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</si>
  <si>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</si>
  <si>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</si>
  <si>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</si>
  <si>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</si>
  <si>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</si>
  <si>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</si>
  <si>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</si>
  <si>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</si>
  <si>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</si>
  <si>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</si>
  <si>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</si>
  <si>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</si>
  <si>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</si>
  <si>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</si>
  <si>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</si>
  <si>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</si>
  <si>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</si>
  <si>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</si>
  <si>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</si>
  <si>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</si>
  <si>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</si>
  <si>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</si>
  <si>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</si>
  <si>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</si>
  <si>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</si>
  <si>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</si>
  <si>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</si>
  <si>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</si>
  <si>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</si>
  <si>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</si>
  <si>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</si>
  <si>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</si>
  <si>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</si>
  <si>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</si>
  <si>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</si>
  <si>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</si>
  <si>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</si>
  <si>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</si>
  <si>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</si>
  <si>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</si>
  <si>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</si>
  <si>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</si>
  <si>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</si>
  <si>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</si>
  <si>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</si>
  <si>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</si>
  <si>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</si>
  <si>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</si>
  <si>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</si>
  <si>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</si>
  <si>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</si>
  <si>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</si>
  <si>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</si>
  <si>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</si>
  <si>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</si>
  <si>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</si>
  <si>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</si>
  <si>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</si>
  <si>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</si>
  <si>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</si>
  <si>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</si>
  <si>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</si>
  <si>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</si>
  <si>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</si>
  <si>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</si>
  <si>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</si>
  <si>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</si>
  <si>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</si>
  <si>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</si>
  <si>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</si>
  <si>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</si>
  <si>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</si>
  <si>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</si>
  <si>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</si>
  <si>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</si>
  <si>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</si>
  <si>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</si>
  <si>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</si>
  <si>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</si>
  <si>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</si>
  <si>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</si>
  <si>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</si>
  <si>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</si>
  <si>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</si>
  <si>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</si>
  <si>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</si>
  <si>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</si>
  <si>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</si>
  <si>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</si>
  <si>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</si>
  <si>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</si>
  <si>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</si>
  <si>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</si>
  <si>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</si>
  <si>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</si>
  <si>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</si>
  <si>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</si>
  <si>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</si>
  <si>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</si>
  <si>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</si>
  <si>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</si>
  <si>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</si>
  <si>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</si>
  <si>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</si>
  <si>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</si>
  <si>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</si>
  <si>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</si>
  <si>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</si>
  <si>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</si>
  <si>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</si>
  <si>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</si>
  <si>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</si>
  <si>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</si>
  <si>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</si>
  <si>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</si>
  <si>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</si>
  <si>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</si>
  <si>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</si>
  <si>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</si>
  <si>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</si>
  <si>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</si>
  <si>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</si>
  <si>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</si>
  <si>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</si>
  <si>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</si>
  <si>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</si>
  <si>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</si>
  <si>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</si>
  <si>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</si>
  <si>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</si>
  <si>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</si>
  <si>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</si>
  <si>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</si>
  <si>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</si>
  <si>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</si>
  <si>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</si>
  <si>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</si>
  <si>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</si>
  <si>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</si>
  <si>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</si>
  <si>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</si>
  <si>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</si>
  <si>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</si>
  <si>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</si>
  <si>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</si>
  <si>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</si>
  <si>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</si>
  <si>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</si>
  <si>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</si>
  <si>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</si>
  <si>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</si>
  <si>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</si>
  <si>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</si>
  <si>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</si>
  <si>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</si>
  <si>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</si>
  <si>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</si>
  <si>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</si>
  <si>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</si>
  <si>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</si>
  <si>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</si>
  <si>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</si>
  <si>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</si>
  <si>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</si>
  <si>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</si>
  <si>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</si>
  <si>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</si>
  <si>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</si>
  <si>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</si>
  <si>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</si>
  <si>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</si>
  <si>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</si>
  <si>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</si>
  <si>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</si>
  <si>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</si>
  <si>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</si>
  <si>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</si>
  <si>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</si>
  <si>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</si>
  <si>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</si>
  <si>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</si>
  <si>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</si>
  <si>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</si>
  <si>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</si>
  <si>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</si>
  <si>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</si>
  <si>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</si>
  <si>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</si>
  <si>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</si>
  <si>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</si>
  <si>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</si>
  <si>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</si>
  <si>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</si>
  <si>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</si>
  <si>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</si>
  <si>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</si>
  <si>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</si>
  <si>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</si>
  <si>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</si>
  <si>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</si>
  <si>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</si>
  <si>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</si>
  <si>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</si>
  <si>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</si>
  <si>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</si>
  <si>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</si>
  <si>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</si>
  <si>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</si>
  <si>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</si>
  <si>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</si>
  <si>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</si>
  <si>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</si>
  <si>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</si>
  <si>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</si>
  <si>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</si>
  <si>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</si>
  <si>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</si>
  <si>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</si>
  <si>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</si>
  <si>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</si>
  <si>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</si>
  <si>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</si>
  <si>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</si>
  <si>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</si>
  <si>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</si>
  <si>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</si>
  <si>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</si>
  <si>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</si>
  <si>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</si>
  <si>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</si>
  <si>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</si>
  <si>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</si>
  <si>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</si>
  <si>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</si>
  <si>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</si>
  <si>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</si>
  <si>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</si>
  <si>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</si>
  <si>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</si>
  <si>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</si>
  <si>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</si>
  <si>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</si>
  <si>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</si>
  <si>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</si>
  <si>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</si>
  <si>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</si>
  <si>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</si>
  <si>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</si>
  <si>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</si>
  <si>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</si>
  <si>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</si>
  <si>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</si>
  <si>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</si>
  <si>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</si>
  <si>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</si>
  <si>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</si>
  <si>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</si>
  <si>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</si>
  <si>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</si>
  <si>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</si>
  <si>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</si>
  <si>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</si>
  <si>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</si>
  <si>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</si>
  <si>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</si>
  <si>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</si>
  <si>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</si>
  <si>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</si>
  <si>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</si>
  <si>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</si>
  <si>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</si>
  <si>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</si>
  <si>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</si>
  <si>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</si>
  <si>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</si>
  <si>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</si>
  <si>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</si>
  <si>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</si>
  <si>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</si>
  <si>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</si>
  <si>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</si>
  <si>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</si>
  <si>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</si>
  <si>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</si>
  <si>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</si>
  <si>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</si>
  <si>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</si>
  <si>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</si>
  <si>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</si>
  <si>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</si>
  <si>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</si>
  <si>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</si>
  <si>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</si>
  <si>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</si>
  <si>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</si>
  <si>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</si>
  <si>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</si>
  <si>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</si>
  <si>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</si>
  <si>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</si>
  <si>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</si>
  <si>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</si>
  <si>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</si>
  <si>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</si>
  <si>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</si>
  <si>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</si>
  <si>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</si>
  <si>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</si>
  <si>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</si>
  <si>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</si>
  <si>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</si>
  <si>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</si>
  <si>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</si>
  <si>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</si>
  <si>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</si>
  <si>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</si>
  <si>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</si>
  <si>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</si>
  <si>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</si>
  <si>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</si>
  <si>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</si>
  <si>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</si>
  <si>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</si>
  <si>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</si>
  <si>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</si>
  <si>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</si>
  <si>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</si>
  <si>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</si>
  <si>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</si>
  <si>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</si>
  <si>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</si>
  <si>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</si>
  <si>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</si>
  <si>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</si>
  <si>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</si>
  <si>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</si>
  <si>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</si>
  <si>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</si>
  <si>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</si>
  <si>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</si>
  <si>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</si>
  <si>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</si>
  <si>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</si>
  <si>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</si>
  <si>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</si>
  <si>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</si>
  <si>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</si>
  <si>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</si>
  <si>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</si>
  <si>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</si>
  <si>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</si>
  <si>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</si>
  <si>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</si>
  <si>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</si>
  <si>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</si>
  <si>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</si>
  <si>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</si>
  <si>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</si>
  <si>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</si>
  <si>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</si>
  <si>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</si>
  <si>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</si>
  <si>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</si>
  <si>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</si>
  <si>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</si>
  <si>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</si>
  <si>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</si>
  <si>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</si>
  <si>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</si>
  <si>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</si>
  <si>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</si>
  <si>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</si>
  <si>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</si>
  <si>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</si>
  <si>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</si>
  <si>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</si>
  <si>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</si>
  <si>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</si>
  <si>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</si>
  <si>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</si>
  <si>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</si>
  <si>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</si>
  <si>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</si>
  <si>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</si>
  <si>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</si>
  <si>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</si>
  <si>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</si>
  <si>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</si>
  <si>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</si>
  <si>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</si>
  <si>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</si>
  <si>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</si>
  <si>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</si>
  <si>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</si>
  <si>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</si>
  <si>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</si>
  <si>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</si>
  <si>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</si>
  <si>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</si>
  <si>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</si>
  <si>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</si>
  <si>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</si>
  <si>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</si>
  <si>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</si>
  <si>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</si>
  <si>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</si>
  <si>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</si>
  <si>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</si>
  <si>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</si>
  <si>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</si>
  <si>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</si>
  <si>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</si>
  <si>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</si>
  <si>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</si>
  <si>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</si>
  <si>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</si>
  <si>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</si>
  <si>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</si>
  <si>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</si>
  <si>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</si>
  <si>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</si>
  <si>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</si>
  <si>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</si>
  <si>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</si>
  <si>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</si>
  <si>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</si>
  <si>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</si>
  <si>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</si>
  <si>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</si>
  <si>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</si>
  <si>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</si>
  <si>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</si>
  <si>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</si>
  <si>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</si>
  <si>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</si>
  <si>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</si>
  <si>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</si>
  <si>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</si>
  <si>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</si>
  <si>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</si>
  <si>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</si>
  <si>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</si>
  <si>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</si>
  <si>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</si>
  <si>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</si>
  <si>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</si>
  <si>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</si>
  <si>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</si>
  <si>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</si>
  <si>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</si>
  <si>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</si>
  <si>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</si>
  <si>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</si>
  <si>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</si>
  <si>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</si>
  <si>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</si>
  <si>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</si>
  <si>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</si>
  <si>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</si>
  <si>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</si>
  <si>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</si>
  <si>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</si>
  <si>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</si>
  <si>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</si>
  <si>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</si>
  <si>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</si>
  <si>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</si>
  <si>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</si>
  <si>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</si>
  <si>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</si>
  <si>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</si>
  <si>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</si>
  <si>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</si>
  <si>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</si>
  <si>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</si>
  <si>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</si>
  <si>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</si>
  <si>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</si>
  <si>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</si>
  <si>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</si>
  <si>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</si>
  <si>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</si>
  <si>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</si>
  <si>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</si>
  <si>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</si>
  <si>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</si>
  <si>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</si>
  <si>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</si>
  <si>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</si>
  <si>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</si>
  <si>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</si>
  <si>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</si>
  <si>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</si>
  <si>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</si>
  <si>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</si>
  <si>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</si>
  <si>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</si>
  <si>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</si>
  <si>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</si>
  <si>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</si>
  <si>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</si>
  <si>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</si>
  <si>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</si>
  <si>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</si>
  <si>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</si>
  <si>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</si>
  <si>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</si>
  <si>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</si>
  <si>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</si>
  <si>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</si>
  <si>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</si>
  <si>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</si>
  <si>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</si>
  <si>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</si>
  <si>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</si>
  <si>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</si>
  <si>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</si>
  <si>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</si>
  <si>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</si>
  <si>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</si>
  <si>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</si>
  <si>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</si>
  <si>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</si>
  <si>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</si>
  <si>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</si>
  <si>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</si>
  <si>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</si>
  <si>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</si>
  <si>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</si>
  <si>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</si>
  <si>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</si>
  <si>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</si>
  <si>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</si>
  <si>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</si>
  <si>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</si>
  <si>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</si>
  <si>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</si>
  <si>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</si>
  <si>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</si>
  <si>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</si>
  <si>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</si>
  <si>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</si>
  <si>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</si>
  <si>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</si>
  <si>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</si>
  <si>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</si>
  <si>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</si>
  <si>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</si>
  <si>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</si>
  <si>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</si>
  <si>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</si>
  <si>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</si>
  <si>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</si>
  <si>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</si>
  <si>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</si>
  <si>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</si>
  <si>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</si>
  <si>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</si>
  <si>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</si>
  <si>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</si>
  <si>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</si>
  <si>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</si>
  <si>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</si>
  <si>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</si>
  <si>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</si>
  <si>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</si>
  <si>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</si>
  <si>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</si>
  <si>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</si>
  <si>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</si>
  <si>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</si>
  <si>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</si>
  <si>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</si>
  <si>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</si>
  <si>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</si>
  <si>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</si>
  <si>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</si>
  <si>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</si>
  <si>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</si>
  <si>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</si>
  <si>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</si>
  <si>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</si>
  <si>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</si>
  <si>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</si>
  <si>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</si>
  <si>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</si>
  <si>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</si>
  <si>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</si>
  <si>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</si>
  <si>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</si>
  <si>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</si>
  <si>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</si>
  <si>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</si>
  <si>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</si>
  <si>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</si>
  <si>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</si>
  <si>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</si>
  <si>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</si>
  <si>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</si>
  <si>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</si>
  <si>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</si>
  <si>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</si>
  <si>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</si>
  <si>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</si>
  <si>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</si>
  <si>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</si>
  <si>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</si>
  <si>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</si>
  <si>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</si>
  <si>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</si>
  <si>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</si>
  <si>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</si>
  <si>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</si>
  <si>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</si>
  <si>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</si>
  <si>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</si>
  <si>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</si>
  <si>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</si>
  <si>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</si>
  <si>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</si>
  <si>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</si>
  <si>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</si>
  <si>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</si>
  <si>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</si>
  <si>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</si>
  <si>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</si>
  <si>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</si>
  <si>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</si>
  <si>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</si>
  <si>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</si>
  <si>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</si>
  <si>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</si>
  <si>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</si>
  <si>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</si>
  <si>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</si>
  <si>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</si>
  <si>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</si>
  <si>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</si>
  <si>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</si>
  <si>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</si>
  <si>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</si>
  <si>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</si>
  <si>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</si>
  <si>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</si>
  <si>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</si>
  <si>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</si>
  <si>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</si>
  <si>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</si>
  <si>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</si>
  <si>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</si>
  <si>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</si>
  <si>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</si>
  <si>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</si>
  <si>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</si>
  <si>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</si>
  <si>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</si>
  <si>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</si>
  <si>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</si>
  <si>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</si>
  <si>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</si>
  <si>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</si>
  <si>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</si>
  <si>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</si>
  <si>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</si>
  <si>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</si>
  <si>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</si>
  <si>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</si>
  <si>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</si>
  <si>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</si>
  <si>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</si>
  <si>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</si>
  <si>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</si>
  <si>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</si>
  <si>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</si>
  <si>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</si>
  <si>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</si>
  <si>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</si>
  <si>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</si>
  <si>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</si>
  <si>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</si>
  <si>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</si>
  <si>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</si>
  <si>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</si>
  <si>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</si>
  <si>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</si>
  <si>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</si>
  <si>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</si>
  <si>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</si>
  <si>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</si>
  <si>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</si>
  <si>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</si>
  <si>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</si>
  <si>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</si>
  <si>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</si>
  <si>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</si>
  <si>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</si>
  <si>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</si>
  <si>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</si>
  <si>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</si>
  <si>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</si>
  <si>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</si>
  <si>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</si>
  <si>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</si>
  <si>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</si>
  <si>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</si>
  <si>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</si>
  <si>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</si>
  <si>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</si>
  <si>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</si>
  <si>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</si>
  <si>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</si>
  <si>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</si>
  <si>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</si>
  <si>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</si>
  <si>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</si>
  <si>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</si>
  <si>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</si>
  <si>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</si>
  <si>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</si>
  <si>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</si>
  <si>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</si>
  <si>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</si>
  <si>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</si>
  <si>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</si>
  <si>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</si>
  <si>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</si>
  <si>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</si>
  <si>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</si>
  <si>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</si>
  <si>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</si>
  <si>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</si>
  <si>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</si>
  <si>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</si>
  <si>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</si>
  <si>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</si>
  <si>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</si>
  <si>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</si>
  <si>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</si>
  <si>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</si>
  <si>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</si>
  <si>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</si>
  <si>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</si>
  <si>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</si>
  <si>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</si>
  <si>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</si>
  <si>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</si>
  <si>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</si>
  <si>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</si>
  <si>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</si>
  <si>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</si>
  <si>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</si>
  <si>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</si>
  <si>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</si>
  <si>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</si>
  <si>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</si>
  <si>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</si>
  <si>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</si>
  <si>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</si>
  <si>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</si>
  <si>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</si>
  <si>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</si>
  <si>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</si>
  <si>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</si>
  <si>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</si>
  <si>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</si>
  <si>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</si>
  <si>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</si>
  <si>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</si>
  <si>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</si>
  <si>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</si>
  <si>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</si>
  <si>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</si>
  <si>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</si>
  <si>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</si>
  <si>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</si>
  <si>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</si>
  <si>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</si>
  <si>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</si>
  <si>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</si>
  <si>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</si>
  <si>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</si>
  <si>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</si>
  <si>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</si>
  <si>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</si>
  <si>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</si>
  <si>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</si>
  <si>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</si>
  <si>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</si>
  <si>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</si>
  <si>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</si>
  <si>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</si>
  <si>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</si>
  <si>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</si>
  <si>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</si>
  <si>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</si>
  <si>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</si>
  <si>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</si>
  <si>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</si>
  <si>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</si>
  <si>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</si>
  <si>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</si>
  <si>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</si>
  <si>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</si>
  <si>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</si>
  <si>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</si>
  <si>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</si>
  <si>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</si>
  <si>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</si>
  <si>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</si>
  <si>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</si>
  <si>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</si>
  <si>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</si>
  <si>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</si>
  <si>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</si>
  <si>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</si>
  <si>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</si>
  <si>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</si>
  <si>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</si>
  <si>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</si>
  <si>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</si>
  <si>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</si>
  <si>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</si>
  <si>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</si>
  <si>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</si>
  <si>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</si>
  <si>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</si>
  <si>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</si>
  <si>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</si>
  <si>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</si>
  <si>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</si>
  <si>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</si>
  <si>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</si>
  <si>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</si>
  <si>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</si>
  <si>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</si>
  <si>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</si>
  <si>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</si>
  <si>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</si>
  <si>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</si>
  <si>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</si>
  <si>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</si>
  <si>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</si>
  <si>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</si>
  <si>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</si>
  <si>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</si>
  <si>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</si>
  <si>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</si>
  <si>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</si>
  <si>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</si>
  <si>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</si>
  <si>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</si>
  <si>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</si>
  <si>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</si>
  <si>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</si>
  <si>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</si>
  <si>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</si>
  <si>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</si>
  <si>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</si>
  <si>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</si>
  <si>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</si>
  <si>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</si>
  <si>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</si>
  <si>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</si>
  <si>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</si>
  <si>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</si>
  <si>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</si>
  <si>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</si>
  <si>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</si>
  <si>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</si>
  <si>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</si>
  <si>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</si>
  <si>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</si>
  <si>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</si>
  <si>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</si>
  <si>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</si>
  <si>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</si>
  <si>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</si>
  <si>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</si>
  <si>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</si>
  <si>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</si>
  <si>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</si>
  <si>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</si>
  <si>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</si>
  <si>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</si>
  <si>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</si>
  <si>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</si>
  <si>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</si>
  <si>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</si>
  <si>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</si>
  <si>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</si>
  <si>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</si>
  <si>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</si>
  <si>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</si>
  <si>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</si>
  <si>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</si>
  <si>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</si>
  <si>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</si>
  <si>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</si>
  <si>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</si>
  <si>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</si>
  <si>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</si>
  <si>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</si>
  <si>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</si>
  <si>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</si>
  <si>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</si>
  <si>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</si>
  <si>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</si>
  <si>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</si>
  <si>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</si>
  <si>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</si>
  <si>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</si>
  <si>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</si>
  <si>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</si>
  <si>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</si>
  <si>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</si>
  <si>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</si>
  <si>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</si>
  <si>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</si>
  <si>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</si>
  <si>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</si>
  <si>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</si>
  <si>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</si>
  <si>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</si>
  <si>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</si>
  <si>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</si>
  <si>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</si>
  <si>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</si>
  <si>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</si>
  <si>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</si>
  <si>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</si>
  <si>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</si>
  <si>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</si>
  <si>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</si>
  <si>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</si>
  <si>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</si>
  <si>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</si>
  <si>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</si>
  <si>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</si>
  <si>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</si>
  <si>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</si>
  <si>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</si>
  <si>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</si>
  <si>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</si>
  <si>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</si>
  <si>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</si>
  <si>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</si>
  <si>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</si>
  <si>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</si>
  <si>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</si>
  <si>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</si>
  <si>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</si>
  <si>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</si>
  <si>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</si>
  <si>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</si>
  <si>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</si>
  <si>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</si>
  <si>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</si>
  <si>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</si>
  <si>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</si>
  <si>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</si>
  <si>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</si>
  <si>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</si>
  <si>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</si>
  <si>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</si>
  <si>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</si>
  <si>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</si>
  <si>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</si>
  <si>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</si>
  <si>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</si>
  <si>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</si>
  <si>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</si>
  <si>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</si>
  <si>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</si>
  <si>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</si>
  <si>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</si>
  <si>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</si>
  <si>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</si>
  <si>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</si>
  <si>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</si>
  <si>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</si>
  <si>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</si>
  <si>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</si>
  <si>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</si>
  <si>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</si>
  <si>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</si>
  <si>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</si>
  <si>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</si>
  <si>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</si>
  <si>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</si>
  <si>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</si>
  <si>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</si>
  <si>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</si>
  <si>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</si>
  <si>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</si>
  <si>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</si>
  <si>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</si>
  <si>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</si>
  <si>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</si>
  <si>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</si>
  <si>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</si>
  <si>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</si>
  <si>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</si>
  <si>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</si>
  <si>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</si>
  <si>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</si>
  <si>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</si>
  <si>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</si>
  <si>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</si>
  <si>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</si>
  <si>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</si>
  <si>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</si>
  <si>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</si>
  <si>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</si>
  <si>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</si>
  <si>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</si>
  <si>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</si>
  <si>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</si>
  <si>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</si>
  <si>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</si>
  <si>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</si>
  <si>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</si>
  <si>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</si>
  <si>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</si>
  <si>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</si>
  <si>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</si>
  <si>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</si>
  <si>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</si>
  <si>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</si>
  <si>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</si>
  <si>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</si>
  <si>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</si>
  <si>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</si>
  <si>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</si>
  <si>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</si>
  <si>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</si>
  <si>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</si>
  <si>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</si>
  <si>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</si>
  <si>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</si>
  <si>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</si>
  <si>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</si>
  <si>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</si>
  <si>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</si>
  <si>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</si>
  <si>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</si>
  <si>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</si>
  <si>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</si>
  <si>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</si>
  <si>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</si>
  <si>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</si>
  <si>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</si>
  <si>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</si>
  <si>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</si>
  <si>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</si>
  <si>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</si>
  <si>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</si>
  <si>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</si>
  <si>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</si>
  <si>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</si>
  <si>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</si>
  <si>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</si>
  <si>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</si>
  <si>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</si>
  <si>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</si>
  <si>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</si>
  <si>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</si>
  <si>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</si>
  <si>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</si>
  <si>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</si>
  <si>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</si>
  <si>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</si>
  <si>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</si>
  <si>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</si>
  <si>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</si>
  <si>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</si>
  <si>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</si>
  <si>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</si>
  <si>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</si>
  <si>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</si>
  <si>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</si>
  <si>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</si>
  <si>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</si>
  <si>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</si>
  <si>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</si>
  <si>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</si>
  <si>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</si>
  <si>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</si>
  <si>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</si>
  <si>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</si>
  <si>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</si>
  <si>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</si>
  <si>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</si>
  <si>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</si>
  <si>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</si>
  <si>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</si>
  <si>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</si>
  <si>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</si>
  <si>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</si>
  <si>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</si>
  <si>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</si>
  <si>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</si>
  <si>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</si>
  <si>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</si>
  <si>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</si>
  <si>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</si>
  <si>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</si>
  <si>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</si>
  <si>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</si>
  <si>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</si>
  <si>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</si>
  <si>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</si>
  <si>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</si>
  <si>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</si>
  <si>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</si>
  <si>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</si>
  <si>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</si>
  <si>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</si>
  <si>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</si>
  <si>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</si>
  <si>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</si>
  <si>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</si>
  <si>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</si>
  <si>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</si>
  <si>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</si>
  <si>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</si>
  <si>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</si>
  <si>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</si>
  <si>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</si>
  <si>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</si>
  <si>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</si>
  <si>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</si>
  <si>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</si>
  <si>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</si>
  <si>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</si>
  <si>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</si>
  <si>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</si>
  <si>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</si>
  <si>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</si>
  <si>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</si>
  <si>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</si>
  <si>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</si>
  <si>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</si>
  <si>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</si>
  <si>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</si>
  <si>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</si>
  <si>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</si>
  <si>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</si>
  <si>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</si>
  <si>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</si>
  <si>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</si>
  <si>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</si>
  <si>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</si>
  <si>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</si>
  <si>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</si>
  <si>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</si>
  <si>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</si>
  <si>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</si>
  <si>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</si>
  <si>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</si>
  <si>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</si>
  <si>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</si>
  <si>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</si>
  <si>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</si>
  <si>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</si>
  <si>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</si>
  <si>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</si>
  <si>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</si>
  <si>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</si>
  <si>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</si>
  <si>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</si>
  <si>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</si>
  <si>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</si>
  <si>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</si>
  <si>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</si>
  <si>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</si>
  <si>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</si>
  <si>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</si>
  <si>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</si>
  <si>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</si>
  <si>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</si>
  <si>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</si>
  <si>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</si>
  <si>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</si>
  <si>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</si>
  <si>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</si>
  <si>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</si>
  <si>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</si>
  <si>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</si>
  <si>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</si>
  <si>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</si>
  <si>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</si>
  <si>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</si>
  <si>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</si>
  <si>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</si>
  <si>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</si>
  <si>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</si>
  <si>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</si>
  <si>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</si>
  <si>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</si>
  <si>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</si>
  <si>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</si>
  <si>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</si>
  <si>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</si>
  <si>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</si>
  <si>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</si>
  <si>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</si>
  <si>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</si>
  <si>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</si>
  <si>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</si>
  <si>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</si>
  <si>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</si>
  <si>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</si>
  <si>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</si>
  <si>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</si>
  <si>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</si>
  <si>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</si>
  <si>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</si>
  <si>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</si>
  <si>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</si>
  <si>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</si>
  <si>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</si>
  <si>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</si>
  <si>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</si>
  <si>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</si>
  <si>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</si>
  <si>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</si>
  <si>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</si>
  <si>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</si>
  <si>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</si>
  <si>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</si>
  <si>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</si>
  <si>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</si>
  <si>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</si>
  <si>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</si>
  <si>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</si>
  <si>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</si>
  <si>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</si>
  <si>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</si>
  <si>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</si>
  <si>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</si>
  <si>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</si>
  <si>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</si>
  <si>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</si>
  <si>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</si>
  <si>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</si>
  <si>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</si>
  <si>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</si>
  <si>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</si>
  <si>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</si>
  <si>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</si>
  <si>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</si>
  <si>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</si>
  <si>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</si>
  <si>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</si>
  <si>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</si>
  <si>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</si>
  <si>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</si>
  <si>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</si>
  <si>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</si>
  <si>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</si>
  <si>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</si>
  <si>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</si>
  <si>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</si>
  <si>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</si>
  <si>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</si>
  <si>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</si>
  <si>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</si>
  <si>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</si>
  <si>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</si>
  <si>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</si>
  <si>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</si>
  <si>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</si>
  <si>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</si>
  <si>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</si>
  <si>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</si>
  <si>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</si>
  <si>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</si>
  <si>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</si>
  <si>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</si>
  <si>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</si>
  <si>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</si>
  <si>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</si>
  <si>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</si>
  <si>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</si>
  <si>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</si>
  <si>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</si>
  <si>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</si>
  <si>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</si>
  <si>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</si>
  <si>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</si>
  <si>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</si>
  <si>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</si>
  <si>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</si>
  <si>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</si>
  <si>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</si>
  <si>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</si>
  <si>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</si>
  <si>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</si>
  <si>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</si>
  <si>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</si>
  <si>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</si>
  <si>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</si>
  <si>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</si>
  <si>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</si>
  <si>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</si>
  <si>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</si>
  <si>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</si>
  <si>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</si>
  <si>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</si>
  <si>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</si>
  <si>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</si>
  <si>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</si>
  <si>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</si>
  <si>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</si>
  <si>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</si>
  <si>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</si>
  <si>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</si>
  <si>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</si>
  <si>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</si>
  <si>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</si>
  <si>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</si>
  <si>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</si>
  <si>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</si>
  <si>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</si>
  <si>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</si>
  <si>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</si>
  <si>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</si>
  <si>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</si>
  <si>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</si>
  <si>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</si>
  <si>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</si>
  <si>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</si>
  <si>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</si>
  <si>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</si>
  <si>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</si>
  <si>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</si>
  <si>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</si>
  <si>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</si>
  <si>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</si>
  <si>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</si>
  <si>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</si>
  <si>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</si>
  <si>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</si>
  <si>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</si>
  <si>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</si>
  <si>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</si>
  <si>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</si>
  <si>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</si>
  <si>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</si>
  <si>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</si>
  <si>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</si>
  <si>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</si>
  <si>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</si>
  <si>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</si>
  <si>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</si>
  <si>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</si>
  <si>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</si>
  <si>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</si>
  <si>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</si>
  <si>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</si>
  <si>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</si>
  <si>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</si>
  <si>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</si>
  <si>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</si>
  <si>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</si>
  <si>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</si>
  <si>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</si>
  <si>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</si>
  <si>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</si>
  <si>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</si>
  <si>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</si>
  <si>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</si>
  <si>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</si>
  <si>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</si>
  <si>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</si>
  <si>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</si>
  <si>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</si>
  <si>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</si>
  <si>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</si>
  <si>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</si>
  <si>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</si>
  <si>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</si>
  <si>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</si>
  <si>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</si>
  <si>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</si>
  <si>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</si>
  <si>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</si>
  <si>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</si>
  <si>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</si>
  <si>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</si>
  <si>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</si>
  <si>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</si>
  <si>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</si>
  <si>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</si>
  <si>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</si>
  <si>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</si>
  <si>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</si>
  <si>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</si>
  <si>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</si>
  <si>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</si>
  <si>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</si>
  <si>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</si>
  <si>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</si>
  <si>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</si>
  <si>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</si>
  <si>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</si>
  <si>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</si>
  <si>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</si>
  <si>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</si>
  <si>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</si>
  <si>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</si>
  <si>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</si>
  <si>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</si>
  <si>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</si>
  <si>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</si>
  <si>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</si>
  <si>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</si>
  <si>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</si>
  <si>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</si>
  <si>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</si>
  <si>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</si>
  <si>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</si>
  <si>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</si>
  <si>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</si>
  <si>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</si>
  <si>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</si>
  <si>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</si>
  <si>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</si>
  <si>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</si>
  <si>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</si>
  <si>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</si>
  <si>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</si>
  <si>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</si>
  <si>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</si>
  <si>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</si>
  <si>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</si>
  <si>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</si>
  <si>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</si>
  <si>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</si>
  <si>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</si>
  <si>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</si>
  <si>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</si>
  <si>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</si>
  <si>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</si>
  <si>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</si>
  <si>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</si>
  <si>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</si>
  <si>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</si>
  <si>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</si>
  <si>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</si>
  <si>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</si>
  <si>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</si>
  <si>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</si>
  <si>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</si>
  <si>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</si>
  <si>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</si>
  <si>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</si>
  <si>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</si>
  <si>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</si>
  <si>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</si>
  <si>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</si>
  <si>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</si>
  <si>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</si>
  <si>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</si>
  <si>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</si>
  <si>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</si>
  <si>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</si>
  <si>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</si>
  <si>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</si>
  <si>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</si>
  <si>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</si>
  <si>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</si>
  <si>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</si>
  <si>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</si>
  <si>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</si>
  <si>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</si>
  <si>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</si>
  <si>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</si>
  <si>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</si>
  <si>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</si>
  <si>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</si>
  <si>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</si>
  <si>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</si>
  <si>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</si>
  <si>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</si>
  <si>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</si>
  <si>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</si>
  <si>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</si>
  <si>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</si>
  <si>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</si>
  <si>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</si>
  <si>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</si>
  <si>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</si>
  <si>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</si>
  <si>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</si>
  <si>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</si>
  <si>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</si>
  <si>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</si>
  <si>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</si>
  <si>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</si>
  <si>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</si>
  <si>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</si>
  <si>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</si>
  <si>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</si>
  <si>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</si>
  <si>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</si>
  <si>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</si>
  <si>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</si>
  <si>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</si>
  <si>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</si>
  <si>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</si>
  <si>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</si>
  <si>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</si>
  <si>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</si>
  <si>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</si>
  <si>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</si>
  <si>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</si>
  <si>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</si>
  <si>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</si>
  <si>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</si>
  <si>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</si>
  <si>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</si>
  <si>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</si>
  <si>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</si>
  <si>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</si>
  <si>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</si>
  <si>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</si>
  <si>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</si>
  <si>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</si>
  <si>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</si>
  <si>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</si>
  <si>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</si>
  <si>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</si>
  <si>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</si>
  <si>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</si>
  <si>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</si>
  <si>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</si>
  <si>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</si>
  <si>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</si>
  <si>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</si>
  <si>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</si>
  <si>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</si>
  <si>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</si>
  <si>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</si>
  <si>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</si>
  <si>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</si>
  <si>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</si>
  <si>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</si>
  <si>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</si>
  <si>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</si>
  <si>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</si>
  <si>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</si>
  <si>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</si>
  <si>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</si>
  <si>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</si>
  <si>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</si>
  <si>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</si>
  <si>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</si>
  <si>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</si>
  <si>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</si>
  <si>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</si>
  <si>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</si>
  <si>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</si>
  <si>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</si>
  <si>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</si>
  <si>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</si>
  <si>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</si>
  <si>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</si>
  <si>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</si>
  <si>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</si>
  <si>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</si>
  <si>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</si>
  <si>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</si>
  <si>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</si>
  <si>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</si>
  <si>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</si>
  <si>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</si>
  <si>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</si>
  <si>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</si>
  <si>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</si>
  <si>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</si>
  <si>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</si>
  <si>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</si>
  <si>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</si>
  <si>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</si>
  <si>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</si>
  <si>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</si>
  <si>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</si>
  <si>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</si>
  <si>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</si>
  <si>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</si>
  <si>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</si>
  <si>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</si>
  <si>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</si>
  <si>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</si>
  <si>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</si>
  <si>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</si>
  <si>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</si>
  <si>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</si>
  <si>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</si>
  <si>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</si>
  <si>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</si>
  <si>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</si>
  <si>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</si>
  <si>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</si>
  <si>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</si>
  <si>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</si>
  <si>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</si>
  <si>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</si>
  <si>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</si>
  <si>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</si>
  <si>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</si>
  <si>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</si>
  <si>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</si>
  <si>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</si>
  <si>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</si>
  <si>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</si>
  <si>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</si>
  <si>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</si>
  <si>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</si>
  <si>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</si>
  <si>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</si>
  <si>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</si>
  <si>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</si>
  <si>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</si>
  <si>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</si>
  <si>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</si>
  <si>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</si>
  <si>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</si>
  <si>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</si>
  <si>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</si>
  <si>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</si>
  <si>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</si>
  <si>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</si>
  <si>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</si>
  <si>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</si>
  <si>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</si>
  <si>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</si>
  <si>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</si>
  <si>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</si>
  <si>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</si>
  <si>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</si>
  <si>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</si>
  <si>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</si>
  <si>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</si>
  <si>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</si>
  <si>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</si>
  <si>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</si>
  <si>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</si>
  <si>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</si>
  <si>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</si>
  <si>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</si>
  <si>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</si>
  <si>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</si>
  <si>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</si>
  <si>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</si>
  <si>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</si>
  <si>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</si>
  <si>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</si>
  <si>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</si>
  <si>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</si>
  <si>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</si>
  <si>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</si>
  <si>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</si>
  <si>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</si>
  <si>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</si>
  <si>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</si>
  <si>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</si>
  <si>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</si>
  <si>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</si>
  <si>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</si>
  <si>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</si>
  <si>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</si>
  <si>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</si>
  <si>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</si>
  <si>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</si>
  <si>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</si>
  <si>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</si>
  <si>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</si>
  <si>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</si>
  <si>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</si>
  <si>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</si>
  <si>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</si>
  <si>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</si>
  <si>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</si>
  <si>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</si>
  <si>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</si>
  <si>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</si>
  <si>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</si>
  <si>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</si>
  <si>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</si>
  <si>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</si>
  <si>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</si>
  <si>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</si>
  <si>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</si>
  <si>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</si>
  <si>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</si>
  <si>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</si>
  <si>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</si>
  <si>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</si>
  <si>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</si>
  <si>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</si>
  <si>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</si>
  <si>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</si>
  <si>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</si>
  <si>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</si>
  <si>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</si>
  <si>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</si>
  <si>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</si>
  <si>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</si>
  <si>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</si>
  <si>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</si>
  <si>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</si>
  <si>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</si>
  <si>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</si>
  <si>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</si>
  <si>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</si>
  <si>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</si>
  <si>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</si>
  <si>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</si>
  <si>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</si>
  <si>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</si>
  <si>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</si>
  <si>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</si>
  <si>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</si>
  <si>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</si>
  <si>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</si>
  <si>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</si>
  <si>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</si>
  <si>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</si>
  <si>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</si>
  <si>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</si>
  <si>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</si>
  <si>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</si>
  <si>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</si>
  <si>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</si>
  <si>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</si>
  <si>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</si>
  <si>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</si>
  <si>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</si>
  <si>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</si>
  <si>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</si>
  <si>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</si>
  <si>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</si>
  <si>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</si>
  <si>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</si>
  <si>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</si>
  <si>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</si>
  <si>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</si>
  <si>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</si>
  <si>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</si>
  <si>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</si>
  <si>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</si>
  <si>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</si>
  <si>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</si>
  <si>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</si>
  <si>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</si>
  <si>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</si>
  <si>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</si>
  <si>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</si>
  <si>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</si>
  <si>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</si>
  <si>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</si>
  <si>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</si>
  <si>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</si>
  <si>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</si>
  <si>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</si>
  <si>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</si>
  <si>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</si>
  <si>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</si>
  <si>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</si>
  <si>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</si>
  <si>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</si>
  <si>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</si>
  <si>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</si>
  <si>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</si>
  <si>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</si>
  <si>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</si>
  <si>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</si>
  <si>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</si>
  <si>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</si>
  <si>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</si>
  <si>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</si>
  <si>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</si>
  <si>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</si>
  <si>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</si>
  <si>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</si>
  <si>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</si>
  <si>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</si>
  <si>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</si>
  <si>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</si>
  <si>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</si>
  <si>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</si>
  <si>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</si>
  <si>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</si>
  <si>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</si>
  <si>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</si>
  <si>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</si>
  <si>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</si>
  <si>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</si>
  <si>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</si>
  <si>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</si>
  <si>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</si>
  <si>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</si>
  <si>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</si>
  <si>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</si>
  <si>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</si>
  <si>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</si>
  <si>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</si>
  <si>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</si>
  <si>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</si>
  <si>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</si>
  <si>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</si>
  <si>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</si>
  <si>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</si>
  <si>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</si>
  <si>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</si>
  <si>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</si>
  <si>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</si>
  <si>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</si>
  <si>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</si>
  <si>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</si>
  <si>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</si>
  <si>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</si>
  <si>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</si>
  <si>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</si>
  <si>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</si>
  <si>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</si>
  <si>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</si>
  <si>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</si>
  <si>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</si>
  <si>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</si>
  <si>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</si>
  <si>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</si>
  <si>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</si>
  <si>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</si>
  <si>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</si>
  <si>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</si>
  <si>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</si>
  <si>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</si>
  <si>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</si>
  <si>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</si>
  <si>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</si>
  <si>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</si>
  <si>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</si>
  <si>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</si>
  <si>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</si>
  <si>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</si>
  <si>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</si>
  <si>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</si>
  <si>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</si>
  <si>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</si>
  <si>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</si>
  <si>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</si>
  <si>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</si>
  <si>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</si>
  <si>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</si>
  <si>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</si>
  <si>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</si>
  <si>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</si>
  <si>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</si>
  <si>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</si>
  <si>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</si>
  <si>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</si>
  <si>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</si>
  <si>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</si>
  <si>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</si>
  <si>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</si>
  <si>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</si>
  <si>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</si>
  <si>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</si>
  <si>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</si>
  <si>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</si>
  <si>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</si>
  <si>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</si>
  <si>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</si>
  <si>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</si>
  <si>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</si>
  <si>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</si>
  <si>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</si>
  <si>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</si>
  <si>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</si>
  <si>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</si>
  <si>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</si>
  <si>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</si>
  <si>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</si>
  <si>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</si>
  <si>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</si>
  <si>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</si>
  <si>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</si>
  <si>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</si>
  <si>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</si>
  <si>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</si>
  <si>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</si>
  <si>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</si>
  <si>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</si>
  <si>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</si>
  <si>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</si>
  <si>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</si>
  <si>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</si>
  <si>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</si>
  <si>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</si>
  <si>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</si>
  <si>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</si>
  <si>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</si>
  <si>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</si>
  <si>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</si>
  <si>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</si>
  <si>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</si>
  <si>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</si>
  <si>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</si>
  <si>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</si>
  <si>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</si>
  <si>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</si>
  <si>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</si>
  <si>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</si>
  <si>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</si>
  <si>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</si>
  <si>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</si>
  <si>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</si>
  <si>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</si>
  <si>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</si>
  <si>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</si>
  <si>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</si>
  <si>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</si>
  <si>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</si>
  <si>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</si>
  <si>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</si>
  <si>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</si>
  <si>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</si>
  <si>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</si>
  <si>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</si>
  <si>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</si>
  <si>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</si>
  <si>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</si>
  <si>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</si>
  <si>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</si>
  <si>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</si>
  <si>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</si>
  <si>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</si>
  <si>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</si>
  <si>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</si>
  <si>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</si>
  <si>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</si>
  <si>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</si>
  <si>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</si>
  <si>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</si>
  <si>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</si>
  <si>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</si>
  <si>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</si>
  <si>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</si>
  <si>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</si>
  <si>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</si>
  <si>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</si>
  <si>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</si>
  <si>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</si>
  <si>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</si>
  <si>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</si>
  <si>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</si>
  <si>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</si>
  <si>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</si>
  <si>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</si>
  <si>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</si>
  <si>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</si>
  <si>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</si>
  <si>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</si>
  <si>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</si>
  <si>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</si>
  <si>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</si>
  <si>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</si>
  <si>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</si>
  <si>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</si>
  <si>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</si>
  <si>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</si>
  <si>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</si>
  <si>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</si>
  <si>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</si>
  <si>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</si>
  <si>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</si>
  <si>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</si>
  <si>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</si>
  <si>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</si>
  <si>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</si>
  <si>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</si>
  <si>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</si>
  <si>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</si>
  <si>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</si>
  <si>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</si>
  <si>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</si>
  <si>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</si>
  <si>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</si>
  <si>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</si>
  <si>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</si>
  <si>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</si>
  <si>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</si>
  <si>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</si>
  <si>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</si>
  <si>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</si>
  <si>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</si>
  <si>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</si>
  <si>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</si>
  <si>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</si>
  <si>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</si>
  <si>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</si>
  <si>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</si>
  <si>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</si>
  <si>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</si>
  <si>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</si>
  <si>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</si>
  <si>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</si>
  <si>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</si>
  <si>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</si>
  <si>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</si>
  <si>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</si>
  <si>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</si>
  <si>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</si>
  <si>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</si>
  <si>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</si>
  <si>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</si>
  <si>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</si>
  <si>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</si>
  <si>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</si>
  <si>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</si>
  <si>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</si>
  <si>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</si>
  <si>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</si>
  <si>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</si>
  <si>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</si>
  <si>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</si>
  <si>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</si>
  <si>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</si>
  <si>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</si>
  <si>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</si>
  <si>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</si>
  <si>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</si>
  <si>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</si>
  <si>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</si>
  <si>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</si>
  <si>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</si>
  <si>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</si>
  <si>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</si>
  <si>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</si>
  <si>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</si>
  <si>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</si>
  <si>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</si>
  <si>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</si>
  <si>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</si>
  <si>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</si>
  <si>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</si>
  <si>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</si>
  <si>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</si>
  <si>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</si>
  <si>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</si>
  <si>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</si>
  <si>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</si>
  <si>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</si>
  <si>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</si>
  <si>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</si>
  <si>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</si>
  <si>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</si>
  <si>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</si>
  <si>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</si>
  <si>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</si>
  <si>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</si>
  <si>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</si>
  <si>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</si>
  <si>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</si>
  <si>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</si>
  <si>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</si>
  <si>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</si>
  <si>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</si>
  <si>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</si>
  <si>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</si>
  <si>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</si>
  <si>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</si>
  <si>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</si>
  <si>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</si>
  <si>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</si>
  <si>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</si>
  <si>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</si>
  <si>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</si>
  <si>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</si>
  <si>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</si>
  <si>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</si>
  <si>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</si>
  <si>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</si>
  <si>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</si>
  <si>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</si>
  <si>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</si>
  <si>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</si>
  <si>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</si>
  <si>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</si>
  <si>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</si>
  <si>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</si>
  <si>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</si>
  <si>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</si>
  <si>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</si>
  <si>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</si>
  <si>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</si>
  <si>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</si>
  <si>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</si>
  <si>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</si>
  <si>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</si>
  <si>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</si>
  <si>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</si>
  <si>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</si>
  <si>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</si>
  <si>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</si>
  <si>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</si>
  <si>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</si>
  <si>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</si>
  <si>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</si>
  <si>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</si>
  <si>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</si>
  <si>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</si>
  <si>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</si>
  <si>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</si>
  <si>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</si>
  <si>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</si>
  <si>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</si>
  <si>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</si>
  <si>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</si>
  <si>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</si>
  <si>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</si>
  <si>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</si>
  <si>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</si>
  <si>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</si>
  <si>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</si>
  <si>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</si>
  <si>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</si>
  <si>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</si>
  <si>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</si>
  <si>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</si>
  <si>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</si>
  <si>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</si>
  <si>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</si>
  <si>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</si>
  <si>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</si>
  <si>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</si>
  <si>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</si>
  <si>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</si>
  <si>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</si>
  <si>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</si>
  <si>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</si>
  <si>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</si>
  <si>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</si>
  <si>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</si>
  <si>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</si>
  <si>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</si>
  <si>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</si>
  <si>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</si>
  <si>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</si>
  <si>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</si>
  <si>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</si>
  <si>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</si>
  <si>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</si>
  <si>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</si>
  <si>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</si>
  <si>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</si>
  <si>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</si>
  <si>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</si>
  <si>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</si>
  <si>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</si>
  <si>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</si>
  <si>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</si>
  <si>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</si>
  <si>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</si>
  <si>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</si>
  <si>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</si>
  <si>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</si>
  <si>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</si>
  <si>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</si>
  <si>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</si>
  <si>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</si>
  <si>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</si>
  <si>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</si>
  <si>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</si>
  <si>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</si>
  <si>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</si>
  <si>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</si>
  <si>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</si>
  <si>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</si>
  <si>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</si>
  <si>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</si>
  <si>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</si>
  <si>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</si>
  <si>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</si>
  <si>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</si>
  <si>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</si>
  <si>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</si>
  <si>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</si>
  <si>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</si>
  <si>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</si>
  <si>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</si>
  <si>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</si>
  <si>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</si>
  <si>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</si>
  <si>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</si>
  <si>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</si>
  <si>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</si>
  <si>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</si>
  <si>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</si>
  <si>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</si>
  <si>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</si>
  <si>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</si>
  <si>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</si>
  <si>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</si>
  <si>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</si>
  <si>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</si>
  <si>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</si>
  <si>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</si>
  <si>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</si>
  <si>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</si>
  <si>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</si>
  <si>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</si>
  <si>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</si>
  <si>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</si>
  <si>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</si>
  <si>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</si>
  <si>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</si>
  <si>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</si>
  <si>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</si>
  <si>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</si>
  <si>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</si>
  <si>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</si>
  <si>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</si>
  <si>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</si>
  <si>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</si>
  <si>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</si>
  <si>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</si>
  <si>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</si>
  <si>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</si>
  <si>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</si>
  <si>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</si>
  <si>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</si>
  <si>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</si>
  <si>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</si>
  <si>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</si>
  <si>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</si>
  <si>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</si>
  <si>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</si>
  <si>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</si>
  <si>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</si>
  <si>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</si>
  <si>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</si>
  <si>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</si>
  <si>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</si>
  <si>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</si>
  <si>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</si>
  <si>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</si>
  <si>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</si>
  <si>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</si>
  <si>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</si>
  <si>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</si>
  <si>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</si>
  <si>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</si>
  <si>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</si>
  <si>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</si>
  <si>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</si>
  <si>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</si>
  <si>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</si>
  <si>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</si>
  <si>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</si>
  <si>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</si>
  <si>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</si>
  <si>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</si>
  <si>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</si>
  <si>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</si>
  <si>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</si>
  <si>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</si>
  <si>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</si>
  <si>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</si>
  <si>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</si>
  <si>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</si>
  <si>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</si>
  <si>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</si>
  <si>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</si>
  <si>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</si>
  <si>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</si>
  <si>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</si>
  <si>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</si>
  <si>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</si>
  <si>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</si>
  <si>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</si>
  <si>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</si>
  <si>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</si>
  <si>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</si>
  <si>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</si>
  <si>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</si>
  <si>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</si>
  <si>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</si>
  <si>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</si>
  <si>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</si>
  <si>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</si>
  <si>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</si>
  <si>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</si>
  <si>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</si>
  <si>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</si>
  <si>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</si>
  <si>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</si>
  <si>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</si>
  <si>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</si>
  <si>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</si>
  <si>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</si>
  <si>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</si>
  <si>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</si>
  <si>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</si>
  <si>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</si>
  <si>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</si>
  <si>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</si>
  <si>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</si>
  <si>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</si>
  <si>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</si>
  <si>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</si>
  <si>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</si>
  <si>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</si>
  <si>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</si>
  <si>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</si>
  <si>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</si>
  <si>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</si>
  <si>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</si>
  <si>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</si>
  <si>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</si>
  <si>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</si>
  <si>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</si>
  <si>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</si>
  <si>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</si>
  <si>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</si>
  <si>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</si>
  <si>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</si>
  <si>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</si>
  <si>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</si>
  <si>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</si>
  <si>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</si>
  <si>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</si>
  <si>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</si>
  <si>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</si>
  <si>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</si>
  <si>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</si>
  <si>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</si>
  <si>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</si>
  <si>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</si>
  <si>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</si>
  <si>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</si>
  <si>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</si>
  <si>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</si>
  <si>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</si>
  <si>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</si>
  <si>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</si>
  <si>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</si>
  <si>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</si>
  <si>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</si>
  <si>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</si>
  <si>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</si>
  <si>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</si>
  <si>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</si>
  <si>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</si>
  <si>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</si>
  <si>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</si>
  <si>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</si>
  <si>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</si>
  <si>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</si>
  <si>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</si>
  <si>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</si>
  <si>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</si>
  <si>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</si>
  <si>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</si>
  <si>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</si>
  <si>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</si>
  <si>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</si>
  <si>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</si>
  <si>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</si>
  <si>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</si>
  <si>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</si>
  <si>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</si>
  <si>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</si>
  <si>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</si>
  <si>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</si>
  <si>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</si>
  <si>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</si>
  <si>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</si>
  <si>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</si>
  <si>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</si>
  <si>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</si>
  <si>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</si>
  <si>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</si>
  <si>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</si>
  <si>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</si>
  <si>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</si>
  <si>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</si>
  <si>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</si>
  <si>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</si>
  <si>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</si>
  <si>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</si>
  <si>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</si>
  <si>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</si>
  <si>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</si>
  <si>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</si>
  <si>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</si>
  <si>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</si>
  <si>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</si>
  <si>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</si>
  <si>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</si>
  <si>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</si>
  <si>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</si>
  <si>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</si>
  <si>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</si>
  <si>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</si>
  <si>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</si>
  <si>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</si>
  <si>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</si>
  <si>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</si>
  <si>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</si>
  <si>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</si>
  <si>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</si>
  <si>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</si>
  <si>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</si>
  <si>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</si>
  <si>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</si>
  <si>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</si>
  <si>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</si>
  <si>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</si>
  <si>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</si>
  <si>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</si>
  <si>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</si>
  <si>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</si>
  <si>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</si>
  <si>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</si>
  <si>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</si>
  <si>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</si>
  <si>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</si>
  <si>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</si>
  <si>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</si>
  <si>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</si>
  <si>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</si>
  <si>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</si>
  <si>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</si>
  <si>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</si>
  <si>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</si>
  <si>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</si>
  <si>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</si>
  <si>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</si>
  <si>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</si>
  <si>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</si>
  <si>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</si>
  <si>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</si>
  <si>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</si>
  <si>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</si>
  <si>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</si>
  <si>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</si>
  <si>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</si>
  <si>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</si>
  <si>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</si>
  <si>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</si>
  <si>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</si>
  <si>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</si>
  <si>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</si>
  <si>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</si>
  <si>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</si>
  <si>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</si>
  <si>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</si>
  <si>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</si>
  <si>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</si>
  <si>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</si>
  <si>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</si>
  <si>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</si>
  <si>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</si>
  <si>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</si>
  <si>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</si>
  <si>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</si>
  <si>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</si>
  <si>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</si>
  <si>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</si>
  <si>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</si>
  <si>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</si>
  <si>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</si>
  <si>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</si>
  <si>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</si>
  <si>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</si>
  <si>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</si>
  <si>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</si>
  <si>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</si>
  <si>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</si>
  <si>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</si>
  <si>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</si>
  <si>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</si>
  <si>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</si>
  <si>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</si>
  <si>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</si>
  <si>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</si>
  <si>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</si>
  <si>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</si>
  <si>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</si>
  <si>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</si>
  <si>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</si>
  <si>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</si>
  <si>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</si>
  <si>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</si>
  <si>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</si>
  <si>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</si>
  <si>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</si>
  <si>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</si>
  <si>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</si>
  <si>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</si>
  <si>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</si>
  <si>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</si>
  <si>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</si>
  <si>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</si>
  <si>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</si>
  <si>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</si>
  <si>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</si>
  <si>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</si>
  <si>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</si>
  <si>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</si>
  <si>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</si>
  <si>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</si>
  <si>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</si>
  <si>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</si>
  <si>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</si>
  <si>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</si>
  <si>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</si>
  <si>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</si>
  <si>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</si>
  <si>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</si>
  <si>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</si>
  <si>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</si>
  <si>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</si>
  <si>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</si>
  <si>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</si>
  <si>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</si>
  <si>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</si>
  <si>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</si>
  <si>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</si>
  <si>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</si>
  <si>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</si>
  <si>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</si>
  <si>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</si>
  <si>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</si>
  <si>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</si>
  <si>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</si>
  <si>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</si>
  <si>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</si>
  <si>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</si>
  <si>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</si>
  <si>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</si>
  <si>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</si>
  <si>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</si>
  <si>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</si>
  <si>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</si>
  <si>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</si>
  <si>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</si>
  <si>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</si>
  <si>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</si>
  <si>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</si>
  <si>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</si>
  <si>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</si>
  <si>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</si>
  <si>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</si>
  <si>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</si>
  <si>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</si>
  <si>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</si>
  <si>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</si>
  <si>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</si>
  <si>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</si>
  <si>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</si>
  <si>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</si>
  <si>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</si>
  <si>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</si>
  <si>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</si>
  <si>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</si>
  <si>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</si>
  <si>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</si>
  <si>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</si>
  <si>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</si>
  <si>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</si>
  <si>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</si>
  <si>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</si>
  <si>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</si>
  <si>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</si>
  <si>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</si>
  <si>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</si>
  <si>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</si>
  <si>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</si>
  <si>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</si>
  <si>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</si>
  <si>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</si>
  <si>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</si>
  <si>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</si>
  <si>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</si>
  <si>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</si>
  <si>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</si>
  <si>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</si>
  <si>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</si>
  <si>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</si>
  <si>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</si>
  <si>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</si>
  <si>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</si>
  <si>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</si>
  <si>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</si>
  <si>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</si>
  <si>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</si>
  <si>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</si>
  <si>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</si>
  <si>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</si>
  <si>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</si>
  <si>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</si>
  <si>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</si>
  <si>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</si>
  <si>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</si>
  <si>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</si>
  <si>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</si>
  <si>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</si>
  <si>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</si>
  <si>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</si>
  <si>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</si>
  <si>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</si>
  <si>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</si>
  <si>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</si>
  <si>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</si>
  <si>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</si>
  <si>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</si>
  <si>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</si>
  <si>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</si>
  <si>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</si>
  <si>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</si>
  <si>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</si>
  <si>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</si>
  <si>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</si>
  <si>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</si>
  <si>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</si>
  <si>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</si>
  <si>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</si>
  <si>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</si>
  <si>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</si>
  <si>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</si>
  <si>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</si>
  <si>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</si>
  <si>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</si>
  <si>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</si>
  <si>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</si>
  <si>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</si>
  <si>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</si>
  <si>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</si>
  <si>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</si>
  <si>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</si>
  <si>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</si>
  <si>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</si>
  <si>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</si>
  <si>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</si>
  <si>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</si>
  <si>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</si>
  <si>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</si>
  <si>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</si>
  <si>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</si>
  <si>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</si>
  <si>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</si>
  <si>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</si>
  <si>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</si>
  <si>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</si>
  <si>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</si>
  <si>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</si>
  <si>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</si>
  <si>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</si>
  <si>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</si>
  <si>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</si>
  <si>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</si>
  <si>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</si>
  <si>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</si>
  <si>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</si>
  <si>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</si>
  <si>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</si>
  <si>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</si>
  <si>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</si>
  <si>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</si>
  <si>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</si>
  <si>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</si>
  <si>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</si>
  <si>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</si>
  <si>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</si>
  <si>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</si>
  <si>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</si>
  <si>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</si>
  <si>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</si>
  <si>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</si>
  <si>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</si>
  <si>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</si>
  <si>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</si>
  <si>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</si>
  <si>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</si>
  <si>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</si>
  <si>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</si>
  <si>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</si>
  <si>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</si>
  <si>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</si>
  <si>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</si>
  <si>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</si>
  <si>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</si>
  <si>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</si>
  <si>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</si>
  <si>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</si>
  <si>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</si>
  <si>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</si>
  <si>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</si>
  <si>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</si>
  <si>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</si>
  <si>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</si>
  <si>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</si>
  <si>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</si>
  <si>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</si>
  <si>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</si>
  <si>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</si>
  <si>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</si>
  <si>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</si>
  <si>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</si>
  <si>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</si>
  <si>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</si>
  <si>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</si>
  <si>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</si>
  <si>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</si>
  <si>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</si>
  <si>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</si>
  <si>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</si>
  <si>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</si>
  <si>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</si>
  <si>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</si>
  <si>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</si>
  <si>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</si>
  <si>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</si>
  <si>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</si>
  <si>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</si>
  <si>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</si>
  <si>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</si>
  <si>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</si>
  <si>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</si>
  <si>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</si>
  <si>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</si>
  <si>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</si>
  <si>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</si>
  <si>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</si>
  <si>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</si>
  <si>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</si>
  <si>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</si>
  <si>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</si>
  <si>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</si>
  <si>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</si>
  <si>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</si>
  <si>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</si>
  <si>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</si>
  <si>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</si>
  <si>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</si>
  <si>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</si>
  <si>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</si>
  <si>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</si>
  <si>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</si>
  <si>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</si>
  <si>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</si>
  <si>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</si>
  <si>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</si>
  <si>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</si>
  <si>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</si>
  <si>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</si>
  <si>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</si>
  <si>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</si>
  <si>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</si>
  <si>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</si>
  <si>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</si>
  <si>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</si>
  <si>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</si>
  <si>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</si>
  <si>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</si>
  <si>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</si>
  <si>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</si>
  <si>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</si>
  <si>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</si>
  <si>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</si>
  <si>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</si>
  <si>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</si>
  <si>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</si>
  <si>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</si>
  <si>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</si>
  <si>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</si>
  <si>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</si>
  <si>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</si>
  <si>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</si>
  <si>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</si>
  <si>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</si>
  <si>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</si>
  <si>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</si>
  <si>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</si>
  <si>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</si>
  <si>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</si>
  <si>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</si>
  <si>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</si>
  <si>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</si>
  <si>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</si>
  <si>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</si>
  <si>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</si>
  <si>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</si>
  <si>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</si>
  <si>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</si>
  <si>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</si>
  <si>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</si>
  <si>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</si>
  <si>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</si>
  <si>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</si>
  <si>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</si>
  <si>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</si>
  <si>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</si>
  <si>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</si>
  <si>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</si>
  <si>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</si>
  <si>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</si>
  <si>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</si>
  <si>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</si>
  <si>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</si>
  <si>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</si>
  <si>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</si>
  <si>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</si>
  <si>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</si>
  <si>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</si>
  <si>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</si>
  <si>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</si>
  <si>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</si>
  <si>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</si>
  <si>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</si>
  <si>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</si>
  <si>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</si>
  <si>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</si>
  <si>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</si>
  <si>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</si>
  <si>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</si>
  <si>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</si>
  <si>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</si>
  <si>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</si>
  <si>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</si>
  <si>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</si>
  <si>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</si>
  <si>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</si>
  <si>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</si>
  <si>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</si>
  <si>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</si>
  <si>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</si>
  <si>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</si>
  <si>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</si>
  <si>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</si>
  <si>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</si>
  <si>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</si>
  <si>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</si>
  <si>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</si>
  <si>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</si>
  <si>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</si>
  <si>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</si>
  <si>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</si>
  <si>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</si>
  <si>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</si>
  <si>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</si>
  <si>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</si>
  <si>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</si>
  <si>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</si>
  <si>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</si>
  <si>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</si>
  <si>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</si>
  <si>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</si>
  <si>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</si>
  <si>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</si>
  <si>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</si>
  <si>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</si>
  <si>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</si>
  <si>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</si>
  <si>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</si>
  <si>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</si>
  <si>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</si>
  <si>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</si>
  <si>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</si>
  <si>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</si>
  <si>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</si>
  <si>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</si>
  <si>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</si>
  <si>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</si>
  <si>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</si>
  <si>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</si>
  <si>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</si>
  <si>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</si>
  <si>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</si>
  <si>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</si>
  <si>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</si>
  <si>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</si>
  <si>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</si>
  <si>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</si>
  <si>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</si>
  <si>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</si>
  <si>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</si>
  <si>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</si>
  <si>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</si>
  <si>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</si>
  <si>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</si>
  <si>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</si>
  <si>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</si>
  <si>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</si>
  <si>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</si>
  <si>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</si>
  <si>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</si>
  <si>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</si>
  <si>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</si>
  <si>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</si>
  <si>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</si>
  <si>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</si>
  <si>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</si>
  <si>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</si>
  <si>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</si>
  <si>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</si>
  <si>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</si>
  <si>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</si>
  <si>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</si>
  <si>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</si>
  <si>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</si>
  <si>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</si>
  <si>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</si>
  <si>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</si>
  <si>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</si>
  <si>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</si>
  <si>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</si>
  <si>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</si>
  <si>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</si>
  <si>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</si>
  <si>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</si>
  <si>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</si>
  <si>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</si>
  <si>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</si>
  <si>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</si>
  <si>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</si>
  <si>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</si>
  <si>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</si>
  <si>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</si>
  <si>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</si>
  <si>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</si>
  <si>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</si>
  <si>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</si>
  <si>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</si>
  <si>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</si>
  <si>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</si>
  <si>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</si>
  <si>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</si>
  <si>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</si>
  <si>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</si>
  <si>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</si>
  <si>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</si>
  <si>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</si>
  <si>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</si>
  <si>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</si>
  <si>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</si>
  <si>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</si>
  <si>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</si>
  <si>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</si>
  <si>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</si>
  <si>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</si>
  <si>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</si>
  <si>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</si>
  <si>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</si>
  <si>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</si>
  <si>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</si>
  <si>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</si>
  <si>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</si>
  <si>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</si>
  <si>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</si>
  <si>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</si>
  <si>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</si>
  <si>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</si>
  <si>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</si>
  <si>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</si>
  <si>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</si>
  <si>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</si>
  <si>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</si>
  <si>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</si>
  <si>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</si>
  <si>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</si>
  <si>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</si>
  <si>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</si>
  <si>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</si>
  <si>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</si>
  <si>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</si>
  <si>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</si>
  <si>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</si>
  <si>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</si>
  <si>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</si>
  <si>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</si>
  <si>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</si>
  <si>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</si>
  <si>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</si>
  <si>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</si>
  <si>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</si>
  <si>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</si>
  <si>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</si>
  <si>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</si>
  <si>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</si>
  <si>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</si>
  <si>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</si>
  <si>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</si>
  <si>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</si>
  <si>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</si>
  <si>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</si>
  <si>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</si>
  <si>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</si>
  <si>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</si>
  <si>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</si>
  <si>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</si>
  <si>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</si>
  <si>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</si>
  <si>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</si>
  <si>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</si>
  <si>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</si>
  <si>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</si>
  <si>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</si>
  <si>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</si>
  <si>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</si>
  <si>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</si>
  <si>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</si>
  <si>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</si>
  <si>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</si>
  <si>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</si>
  <si>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</si>
  <si>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</si>
  <si>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</si>
  <si>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</si>
  <si>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</si>
  <si>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</si>
  <si>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</si>
  <si>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</si>
  <si>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</si>
  <si>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</si>
  <si>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</si>
  <si>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</si>
  <si>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</si>
  <si>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</si>
  <si>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</si>
  <si>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</si>
  <si>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</si>
  <si>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</si>
  <si>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</si>
  <si>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</si>
  <si>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</si>
  <si>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</si>
  <si>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</si>
  <si>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</si>
  <si>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</si>
  <si>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</si>
  <si>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</si>
  <si>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</si>
  <si>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</si>
  <si>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</si>
  <si>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</si>
  <si>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</si>
  <si>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</si>
  <si>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</si>
  <si>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</si>
  <si>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</si>
  <si>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</si>
  <si>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</si>
  <si>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</si>
  <si>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</si>
  <si>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</si>
  <si>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</si>
  <si>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</si>
  <si>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</si>
  <si>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</si>
  <si>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</si>
  <si>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</si>
  <si>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</si>
  <si>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</si>
  <si>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</si>
  <si>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</si>
  <si>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</si>
  <si>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</si>
  <si>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</si>
  <si>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</si>
  <si>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</si>
  <si>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</si>
  <si>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</si>
  <si>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</si>
  <si>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</si>
  <si>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</si>
  <si>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</si>
  <si>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</si>
  <si>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</si>
  <si>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</si>
  <si>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</si>
  <si>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</si>
  <si>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</si>
  <si>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</si>
  <si>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</si>
  <si>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</si>
  <si>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</si>
  <si>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</si>
  <si>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</si>
  <si>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</si>
  <si>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</si>
  <si>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</si>
  <si>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</si>
  <si>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</si>
  <si>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</si>
  <si>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</si>
  <si>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</si>
  <si>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</si>
  <si>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</si>
  <si>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</si>
  <si>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</si>
  <si>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</si>
  <si>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</si>
  <si>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</si>
  <si>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</si>
  <si>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</si>
  <si>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</si>
  <si>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</si>
  <si>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</si>
  <si>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</si>
  <si>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</si>
  <si>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</si>
  <si>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</si>
  <si>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</si>
  <si>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</si>
  <si>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</si>
  <si>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</si>
  <si>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</si>
  <si>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</si>
  <si>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</si>
  <si>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</si>
  <si>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</si>
  <si>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</si>
  <si>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</si>
  <si>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</si>
  <si>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</si>
  <si>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</si>
  <si>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</si>
  <si>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</si>
  <si>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</si>
  <si>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</si>
  <si>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</si>
  <si>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</si>
  <si>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</si>
  <si>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</si>
  <si>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</si>
  <si>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</si>
  <si>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</si>
  <si>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</si>
  <si>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</si>
  <si>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</si>
  <si>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</si>
  <si>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</si>
  <si>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</si>
  <si>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</si>
  <si>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</si>
  <si>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</si>
  <si>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</si>
  <si>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</si>
  <si>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</si>
  <si>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</si>
  <si>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</si>
  <si>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</si>
  <si>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</si>
  <si>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</si>
  <si>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</si>
  <si>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</si>
  <si>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</si>
  <si>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</si>
  <si>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</si>
  <si>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</si>
  <si>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</si>
  <si>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</si>
  <si>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</si>
  <si>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</si>
  <si>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</si>
  <si>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</si>
  <si>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</si>
  <si>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</si>
  <si>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</si>
  <si>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</si>
  <si>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</si>
  <si>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</si>
  <si>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</si>
  <si>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</si>
  <si>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</si>
  <si>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</si>
  <si>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</si>
  <si>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</si>
  <si>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</si>
  <si>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</si>
  <si>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</si>
  <si>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</si>
  <si>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</si>
  <si>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</si>
  <si>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</si>
  <si>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</si>
  <si>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</si>
  <si>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</si>
  <si>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</si>
  <si>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</si>
  <si>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</si>
  <si>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</si>
  <si>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</si>
  <si>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</si>
  <si>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</si>
  <si>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</si>
  <si>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</si>
  <si>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</si>
  <si>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</si>
  <si>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</si>
  <si>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</si>
  <si>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</si>
  <si>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</si>
  <si>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</si>
  <si>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</si>
  <si>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</si>
  <si>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</si>
  <si>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</si>
  <si>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</si>
  <si>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</si>
  <si>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</si>
  <si>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</si>
  <si>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</si>
  <si>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</si>
  <si>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</si>
  <si>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</si>
  <si>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</si>
  <si>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</si>
  <si>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</si>
  <si>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</si>
  <si>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</si>
  <si>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</si>
  <si>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</si>
  <si>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</si>
  <si>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</si>
  <si>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</si>
  <si>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</si>
  <si>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</si>
  <si>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</si>
  <si>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</si>
  <si>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</si>
  <si>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</si>
  <si>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</si>
  <si>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</si>
  <si>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</si>
  <si>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</si>
  <si>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</si>
  <si>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</si>
  <si>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</si>
  <si>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</si>
  <si>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</si>
  <si>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</si>
  <si>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</si>
  <si>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</si>
  <si>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</si>
  <si>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</si>
  <si>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</si>
  <si>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</si>
  <si>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</si>
  <si>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</si>
  <si>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</si>
  <si>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</si>
  <si>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</si>
  <si>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</si>
  <si>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</si>
  <si>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</si>
  <si>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</si>
  <si>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</si>
  <si>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</si>
  <si>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</si>
  <si>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</si>
  <si>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</si>
  <si>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</si>
  <si>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</si>
  <si>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</si>
  <si>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</si>
  <si>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</si>
  <si>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</si>
  <si>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</si>
  <si>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</si>
  <si>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</si>
  <si>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</si>
  <si>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</si>
  <si>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</si>
  <si>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</si>
  <si>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</si>
  <si>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</si>
  <si>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</si>
  <si>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</si>
  <si>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</si>
  <si>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</si>
  <si>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</si>
  <si>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</si>
  <si>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</si>
  <si>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</si>
  <si>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</si>
  <si>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</si>
  <si>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</si>
  <si>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</si>
  <si>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</si>
  <si>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</si>
  <si>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</si>
  <si>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</si>
  <si>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</si>
  <si>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</si>
  <si>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</si>
  <si>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</si>
  <si>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</si>
  <si>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</si>
  <si>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</si>
  <si>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</si>
  <si>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</si>
  <si>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</si>
  <si>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</si>
  <si>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</si>
  <si>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</si>
  <si>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</si>
  <si>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</si>
  <si>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</si>
  <si>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</si>
  <si>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</si>
  <si>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</si>
  <si>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</si>
  <si>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</si>
  <si>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</si>
  <si>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</si>
  <si>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</si>
  <si>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</si>
  <si>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</si>
  <si>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</si>
  <si>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</si>
  <si>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</si>
  <si>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</si>
  <si>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</si>
  <si>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</si>
  <si>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</si>
  <si>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</si>
  <si>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</si>
  <si>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</si>
  <si>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</si>
  <si>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</si>
  <si>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</si>
  <si>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</si>
  <si>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</si>
  <si>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</si>
  <si>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</si>
  <si>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</si>
  <si>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</si>
  <si>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</si>
  <si>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</si>
  <si>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</si>
  <si>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</si>
  <si>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</si>
  <si>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</si>
  <si>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</si>
  <si>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</si>
  <si>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</si>
  <si>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</si>
  <si>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</si>
  <si>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</si>
  <si>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</si>
  <si>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</si>
  <si>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</si>
  <si>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</si>
  <si>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</si>
  <si>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</si>
  <si>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</si>
  <si>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</si>
  <si>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</si>
  <si>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</si>
  <si>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</si>
  <si>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</si>
  <si>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</si>
  <si>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</si>
  <si>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</si>
  <si>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</si>
  <si>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</si>
  <si>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</si>
  <si>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</si>
  <si>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</si>
  <si>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</si>
  <si>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</si>
  <si>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</si>
  <si>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</si>
  <si>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</si>
  <si>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</si>
  <si>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</si>
  <si>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</si>
  <si>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</si>
  <si>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</si>
  <si>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</si>
  <si>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</si>
  <si>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</si>
  <si>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</si>
  <si>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</si>
  <si>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</si>
  <si>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</si>
  <si>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</si>
  <si>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</si>
  <si>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</si>
  <si>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</si>
  <si>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</si>
  <si>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</si>
  <si>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</si>
  <si>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</si>
  <si>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</si>
  <si>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</si>
  <si>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</si>
  <si>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</si>
  <si>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</si>
  <si>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</si>
  <si>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</si>
  <si>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</si>
  <si>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</si>
  <si>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</si>
  <si>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</si>
  <si>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</si>
  <si>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</si>
  <si>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</si>
  <si>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</si>
  <si>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</si>
  <si>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</si>
  <si>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</si>
  <si>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</si>
  <si>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</si>
  <si>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</si>
  <si>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</si>
  <si>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</si>
  <si>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</si>
  <si>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</si>
  <si>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</si>
  <si>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</si>
  <si>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</si>
  <si>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</si>
  <si>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</si>
  <si>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</si>
  <si>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</si>
  <si>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</si>
  <si>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</si>
  <si>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</si>
  <si>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</si>
  <si>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</si>
  <si>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</si>
  <si>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</si>
  <si>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</si>
  <si>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</si>
  <si>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</si>
  <si>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</si>
  <si>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</si>
  <si>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</si>
  <si>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</si>
  <si>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</si>
  <si>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</si>
  <si>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</si>
  <si>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</si>
  <si>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</si>
  <si>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</si>
  <si>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</si>
  <si>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</si>
  <si>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</si>
  <si>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</si>
  <si>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</si>
  <si>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</si>
  <si>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</si>
  <si>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</si>
  <si>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</si>
  <si>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</si>
  <si>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</si>
  <si>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</si>
  <si>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</si>
  <si>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</si>
  <si>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</si>
  <si>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</si>
  <si>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</si>
  <si>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</si>
  <si>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</si>
  <si>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</si>
  <si>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</si>
  <si>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</si>
  <si>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</si>
  <si>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</si>
  <si>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</si>
  <si>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</si>
  <si>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</si>
  <si>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</si>
  <si>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</si>
  <si>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</si>
  <si>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</si>
  <si>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</si>
  <si>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</si>
  <si>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</si>
  <si>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</si>
  <si>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</si>
  <si>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</si>
  <si>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</si>
  <si>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</si>
  <si>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</si>
  <si>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</si>
  <si>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</si>
  <si>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</si>
  <si>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</si>
  <si>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</si>
  <si>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</si>
  <si>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</si>
  <si>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</si>
  <si>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</si>
  <si>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</si>
  <si>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</si>
  <si>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</si>
  <si>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</si>
  <si>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</si>
  <si>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</si>
  <si>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</si>
  <si>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</si>
  <si>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</si>
  <si>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</si>
  <si>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</si>
  <si>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</si>
  <si>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</si>
  <si>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</si>
  <si>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</si>
  <si>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</si>
  <si>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</si>
  <si>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</si>
  <si>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</si>
  <si>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</si>
  <si>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</si>
  <si>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</si>
  <si>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</si>
  <si>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</si>
  <si>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</si>
  <si>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</si>
  <si>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</si>
  <si>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</si>
  <si>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</si>
  <si>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</si>
  <si>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</si>
  <si>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</si>
  <si>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</si>
  <si>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</si>
  <si>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</si>
  <si>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</si>
  <si>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</si>
  <si>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</si>
  <si>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</si>
  <si>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</si>
  <si>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</si>
  <si>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</si>
  <si>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</si>
  <si>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</si>
  <si>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</si>
  <si>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</si>
  <si>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</si>
  <si>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</si>
  <si>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</si>
  <si>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</si>
  <si>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</si>
  <si>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</si>
  <si>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</si>
  <si>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</si>
  <si>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</si>
  <si>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</si>
  <si>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</si>
  <si>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</si>
  <si>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</si>
  <si>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</si>
  <si>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</si>
  <si>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</si>
  <si>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</si>
  <si>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</si>
  <si>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</si>
  <si>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</si>
  <si>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</si>
  <si>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</si>
  <si>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</si>
  <si>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</si>
  <si>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</si>
  <si>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</si>
  <si>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</si>
  <si>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</si>
  <si>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</si>
  <si>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</si>
  <si>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</si>
  <si>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</si>
  <si>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</si>
  <si>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</si>
  <si>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</si>
  <si>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</si>
  <si>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</si>
  <si>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</si>
  <si>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</si>
  <si>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</si>
  <si>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</si>
  <si>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</si>
  <si>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</si>
  <si>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</si>
  <si>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</si>
  <si>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</si>
  <si>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</si>
  <si>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</si>
  <si>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</si>
  <si>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</si>
  <si>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</si>
  <si>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</si>
  <si>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</si>
  <si>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</si>
  <si>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</si>
  <si>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</si>
  <si>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</si>
  <si>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</si>
  <si>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</si>
  <si>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</si>
  <si>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</si>
  <si>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</si>
  <si>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</si>
  <si>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</si>
  <si>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</si>
  <si>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</si>
  <si>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</si>
  <si>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</si>
  <si>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</si>
  <si>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</si>
  <si>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</si>
  <si>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</si>
  <si>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</si>
  <si>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</si>
  <si>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</si>
  <si>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</si>
  <si>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</si>
  <si>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</si>
  <si>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</si>
  <si>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</si>
  <si>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</si>
  <si>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</si>
  <si>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</si>
  <si>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</si>
  <si>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</si>
  <si>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</si>
  <si>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</si>
  <si>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</si>
  <si>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</si>
  <si>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</si>
  <si>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</si>
  <si>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</si>
  <si>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</si>
  <si>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</si>
  <si>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</si>
  <si>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</si>
  <si>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</si>
  <si>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</si>
  <si>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</si>
  <si>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</si>
  <si>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</si>
  <si>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</si>
  <si>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</si>
  <si>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</si>
  <si>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</si>
  <si>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</si>
  <si>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</si>
  <si>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</si>
  <si>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</si>
  <si>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</si>
  <si>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</si>
  <si>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</si>
  <si>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</si>
  <si>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</si>
  <si>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</si>
  <si>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</si>
  <si>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</si>
  <si>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</si>
  <si>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</si>
  <si>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</si>
  <si>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</si>
  <si>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</si>
  <si>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</si>
  <si>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</si>
  <si>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</si>
  <si>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</si>
  <si>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</si>
  <si>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</si>
  <si>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</si>
  <si>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</si>
  <si>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</si>
  <si>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</si>
  <si>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</si>
  <si>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</si>
  <si>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</si>
  <si>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</si>
  <si>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</si>
  <si>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</si>
  <si>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</si>
  <si>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</si>
  <si>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</si>
  <si>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</si>
  <si>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</si>
  <si>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</si>
  <si>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</si>
  <si>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</si>
  <si>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</si>
  <si>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</si>
  <si>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</si>
  <si>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</si>
  <si>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</si>
  <si>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</si>
  <si>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</si>
  <si>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</si>
  <si>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</si>
  <si>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</si>
  <si>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</si>
  <si>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</si>
  <si>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</si>
  <si>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</si>
  <si>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</si>
  <si>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</si>
  <si>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</si>
  <si>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</si>
  <si>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</si>
  <si>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</si>
  <si>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</si>
  <si>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</si>
  <si>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</si>
  <si>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</si>
  <si>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</si>
  <si>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</si>
  <si>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</si>
  <si>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</si>
  <si>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</si>
  <si>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</si>
  <si>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</si>
  <si>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</si>
  <si>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</si>
  <si>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</si>
  <si>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</si>
  <si>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</si>
  <si>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</si>
  <si>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</si>
  <si>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</si>
  <si>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</si>
  <si>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</si>
  <si>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</si>
  <si>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</si>
  <si>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</si>
  <si>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</si>
  <si>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</si>
  <si>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</si>
  <si>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</si>
  <si>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</si>
  <si>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</si>
  <si>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</si>
  <si>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</si>
  <si>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</si>
  <si>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</si>
  <si>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</si>
  <si>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</si>
  <si>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</si>
  <si>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</si>
  <si>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</si>
  <si>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</si>
  <si>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</si>
  <si>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</si>
  <si>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</si>
  <si>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</si>
  <si>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</si>
  <si>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</si>
  <si>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</si>
  <si>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</si>
  <si>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</si>
  <si>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</si>
  <si>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</si>
  <si>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</si>
  <si>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</si>
  <si>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</si>
  <si>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</si>
  <si>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</si>
  <si>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</si>
  <si>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</si>
  <si>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</si>
  <si>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</si>
  <si>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</si>
  <si>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</si>
  <si>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</si>
  <si>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</si>
  <si>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</si>
  <si>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</si>
  <si>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</si>
  <si>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</si>
  <si>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</si>
  <si>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</si>
  <si>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</si>
  <si>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</si>
  <si>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</si>
  <si>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</si>
  <si>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</si>
  <si>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</si>
  <si>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</si>
  <si>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</si>
  <si>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</si>
  <si>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</si>
  <si>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</si>
  <si>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</si>
  <si>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</si>
  <si>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</si>
  <si>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</si>
  <si>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</si>
  <si>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</si>
  <si>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</si>
  <si>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</si>
  <si>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</si>
  <si>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</si>
  <si>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</si>
  <si>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</si>
  <si>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</si>
  <si>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</si>
  <si>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</si>
  <si>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</si>
  <si>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</si>
  <si>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</si>
  <si>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</si>
  <si>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</si>
  <si>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</si>
  <si>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</si>
  <si>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</si>
  <si>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</si>
  <si>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</si>
  <si>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</si>
  <si>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</si>
  <si>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</si>
  <si>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</si>
  <si>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</si>
  <si>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</si>
  <si>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</si>
  <si>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</si>
  <si>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</si>
  <si>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</si>
  <si>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</si>
  <si>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</si>
  <si>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</si>
  <si>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</si>
  <si>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</si>
  <si>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</si>
  <si>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</si>
  <si>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</si>
  <si>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</si>
  <si>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</si>
  <si>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</si>
  <si>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</si>
  <si>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</si>
  <si>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</si>
  <si>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</si>
  <si>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</si>
  <si>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</si>
  <si>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</si>
  <si>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</si>
  <si>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PCM-20251021-00002194</t>
  </si>
  <si>
    <t>team reached found vandalism issue and team still at site to try fixed</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</si>
  <si>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</si>
  <si>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</si>
  <si>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</si>
  <si>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</si>
  <si>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</si>
  <si>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</si>
  <si>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</si>
  <si>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</si>
  <si>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</si>
  <si>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</si>
  <si>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PCM-20251021-00002281</t>
  </si>
  <si>
    <t xml:space="preserve">EM team need 45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</si>
</sst>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3" totalsRowShown="0" headerRowDxfId="48" dataDxfId="47" headerRowBorderDxfId="45" tableBorderDxfId="46" totalsRowBorderDxfId="44">
  <autoFilter ref="A1:L2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288.88654340277571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8.3915549768498749</v>
      </c>
      <c r="H3" s="138">
        <v>45943.437442129631</v>
      </c>
      <c r="I3" s="136" t="str">
        <f>IFERROR(VLOOKUP(D3,DB!A:F,6,0),"")</f>
        <v>Generator-SG</v>
      </c>
      <c r="J3" s="136" t="str">
        <f>IFERROR(VLOOKUP(D3,DB!A:G,7,0),"")</f>
        <v>Vandalized</v>
      </c>
      <c r="K3" s="140" t="s">
        <v>39001</v>
      </c>
      <c r="L3" s="141" t="str">
        <f>IFERROR(VLOOKUP(D3,DB!A:I,9,0),"")</f>
        <v>Latis</v>
      </c>
    </row>
    <row r="4" spans="1:15" ht="15" customHeight="1">
      <c r="A4" s="161"/>
      <c r="B4" s="160" t="str">
        <f>IFERROR(VLOOKUP(D4,DB!A:K,11,0),"")</f>
        <v/>
      </c>
      <c r="C4" s="136"/>
      <c r="D4" s="136"/>
      <c r="E4" s="137"/>
      <c r="F4" s="138"/>
      <c r="G4" s="139">
        <f ca="1">IFERROR(NOW()-F4,"")</f>
        <v>45951.834969328702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45951.834969328702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45951.834969328702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45951.834969328702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45951.834969328702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45951.834969328702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45951.834969328702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45951.834969328702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45951.834969328702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45951.834969328702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45951.834969328702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45951.834969328702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45951.834969328702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45951.834969328702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45951.834969328702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45951.834969328702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45951.834969328702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45951.834969328702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45951.834969328702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45951.834969328702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45951.834969328702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45951.834969328702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45951.834969328702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45951.834969328702</v>
      </c>
      <c r="H27" s="138"/>
      <c r="I27" s="136" t="str">
        <f>IFERROR(VLOOKUP(D27,DB!A:F,6,0),"")</f>
        <v/>
      </c>
      <c r="J27" s="136" t="str">
        <f>IFERROR(VLOOKUP(D27,DB!A:G,7,0),"")</f>
        <v/>
      </c>
      <c r="K27" s="140"/>
      <c r="L27" s="141" t="str">
        <f>IFERROR(VLOOKUP(D27,DB!A:I,9,0),"")</f>
        <v/>
      </c>
    </row>
    <row r="28" spans="1:12" ht="15" customHeight="1">
      <c r="A28" s="150"/>
      <c r="B28" s="151" t="str">
        <f>IFERROR(VLOOKUP(D28,DB!A:K,11,0),"")</f>
        <v/>
      </c>
      <c r="C28" s="151"/>
      <c r="D28" s="151"/>
      <c r="E28" s="152"/>
      <c r="F28" s="153"/>
      <c r="G28" s="154">
        <f ca="1">IFERROR(NOW()-F28,"")</f>
        <v>45951.834969328702</v>
      </c>
      <c r="H28" s="153"/>
      <c r="I28" s="151" t="str">
        <f>IFERROR(VLOOKUP(D28,DB!A:F,6,0),"")</f>
        <v/>
      </c>
      <c r="J28" s="151" t="str">
        <f>IFERROR(VLOOKUP(D28,DB!A:G,7,0),"")</f>
        <v/>
      </c>
      <c r="K28" s="155"/>
      <c r="L28" s="156" t="str">
        <f>IFERROR(VLOOKUP(D28,DB!A:I,9,0),"")</f>
        <v/>
      </c>
    </row>
    <row r="29" spans="1:12" ht="15" customHeight="1">
      <c r="A29" s="135"/>
      <c r="B29" s="136" t="str">
        <f>IFERROR(VLOOKUP(D29,DB!A:K,11,0),"")</f>
        <v/>
      </c>
      <c r="C29" s="136"/>
      <c r="D29" s="136"/>
      <c r="E29" s="137"/>
      <c r="F29" s="138"/>
      <c r="G29" s="139">
        <f ca="1">IFERROR(NOW()-F29,"")</f>
        <v>45951.834969328702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45951.834969328702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45951.834969328702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45951.834969328702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45951.834969328702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45951.834969328702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45951.834969328702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45951.834969328702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45951.834969328702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45951.834969328702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45951.834969328702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45951.834969328702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45951.834969328702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45951.834969328702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45951.834969328702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45951.834969328702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45951.834969328702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45951.834969328702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45951.834969328702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45951.834969328702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45951.834969328702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45951.834969328702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45951.834969328702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45951.834969328702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45951.834969328702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45951.834969328702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45951.834969328702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45951.834969328702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45951.834969328702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45951.834969328702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45951.834969328702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45951.834969328702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45951.834969328702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45951.834969328702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45951.834969328702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45951.834969328702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45951.834969328702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45951.834969328702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45951.834969328702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45951.834969328702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45951.834969328702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45951.834969328702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45951.834969328702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45951.834969328702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45951.834969328702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45951.834969328702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45951.834969328702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45951.834969328702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45951.834969328702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45951.834969328702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45951.834969328702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45951.834969328702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45951.834969328702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45951.834969328702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45951.834969328702</v>
      </c>
      <c r="H83" s="138"/>
      <c r="I83" s="136" t="str">
        <f>IFERROR(VLOOKUP(D83,DB!A:F,6,0),"")</f>
        <v/>
      </c>
      <c r="J83" s="136" t="str">
        <f>IFERROR(VLOOKUP(D83,DB!A:G,7,0),"")</f>
        <v/>
      </c>
      <c r="K83" s="140"/>
      <c r="L83" s="141" t="str">
        <f>IFERROR(VLOOKUP(D83,DB!A:I,9,0),"")</f>
        <v/>
      </c>
    </row>
    <row r="84" spans="1:12" ht="15" customHeight="1">
      <c r="A84" s="150"/>
      <c r="B84" s="151" t="str">
        <f>IFERROR(VLOOKUP(D84,DB!A:K,11,0),"")</f>
        <v/>
      </c>
      <c r="C84" s="151"/>
      <c r="D84" s="151"/>
      <c r="E84" s="152"/>
      <c r="F84" s="153"/>
      <c r="G84" s="154">
        <f ca="1">IFERROR(NOW()-F84,"")</f>
        <v>45951.834969328702</v>
      </c>
      <c r="H84" s="153"/>
      <c r="I84" s="151" t="str">
        <f>IFERROR(VLOOKUP(D84,DB!A:F,6,0),"")</f>
        <v/>
      </c>
      <c r="J84" s="151" t="str">
        <f>IFERROR(VLOOKUP(D84,DB!A:G,7,0),"")</f>
        <v/>
      </c>
      <c r="K84" s="155"/>
      <c r="L84" s="156" t="str">
        <f>IFERROR(VLOOKUP(D84,DB!A:I,9,0),"")</f>
        <v/>
      </c>
    </row>
  </sheetData>
  <customSheetViews>
    <customSheetView guid="{F6042A99-DD27-4453-835D-0834D95730CC}" filter="1" showAutoFilter="1">
      <pageMargins left="0" right="0" top="0" bottom="0" header="0" footer="0"/>
      <autoFilter ref="B1:M1" xr:uid="{44104864-28E0-4CA4-9127-2FA8B04279F2}"/>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145.10788599537045</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126.83513136574038</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7.3391938657368883</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45951.834969328702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45951.834969328702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45951.834969328702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45951.834969328702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45951.834969328702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45951.834969328702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45951.834969328702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45951.834969328702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45951.834969328702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45951.834969328702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45951.834969328702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45951.834969328702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45951.834969328702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45951.834969328702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45951.834969328702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45951.834969328702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45951.834969328702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45951.834969328702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45951.834969328702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45951.834969328702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45951.834969328702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45951.834969328702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45951.834969328702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45951.834969328702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45951.834969328702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45951.834969328702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45951.834969328702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45951.834969328702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45951.834969328702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45951.834969328702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45951.834969328702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45951.834969328702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45951.834969328702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45951.834969328702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45951.834969328702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45951.834969328702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45951.834969328702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45951.834969328702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45951.834969328702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45951.834969328702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45951.834969328702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45951.834969328702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45951.834969328702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45951.834969328702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45951.834969328702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45951.834969328702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45951.834969328702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45951.834969328702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45951.834969328702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45951.834969328702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45951.834969328702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45951.834969328702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45951.834969328702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45951.834969328702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45951.834969328702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45951.834969328702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45951.834969328702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45951.834969328702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45951.834969328702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45951.834969328702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45951.834969328702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45951.834969328702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45951.834969328702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45951.834969328702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45951.834969328702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45951.834969328702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45951.834969328702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5" sqref="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45951.834969328702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45951.834969328702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45951.834969328702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45951.834969328702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45951.834969328702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45951.834969328702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45951.834969444448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45951.834969444448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45951.834969444448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45951.834969444448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45951.834969444448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45951.834969444448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45951.834969444448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45951.834969444448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45951.834969444448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45951.834969444448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45951.834969444448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45951.834969444448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45951.834969444448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45951.834969444448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45951.834969444448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45951.834969444448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45951.834969444448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45951.834969444448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45951.834969444448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45951.834969444448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45951.834969444448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45951.834969444448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45951.834969444448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45951.834969444448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45951.834969444448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45951.834969444448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45951.834969444448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45951.834969444448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45951.834969444448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45951.834969444448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45951.834969444448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45951.834969444448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45951.834969444448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45951.834969444448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45951.834969444448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45951.834969444448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45951.834969444448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45951.834969444448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45951.834969444448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45951.834969444448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45951.834969444448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45951.834969444448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45951.834969444448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45951.834969444448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45951.834969444448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45951.834969444448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45951.834969444448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45951.834969444448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45951.834969444448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45951.834969444448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45951.834969444448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45951.834969444448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45951.834969444448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45951.834969444448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45951.834969444448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45951.834969444448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45951.834969444448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45951.834969444448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45951.834969444448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45951.834969444448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45951.834969444448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45951.834969444448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45951.834969444448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45951.834969444448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45951.834969444448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45951.834969444448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45951.834969444448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45951.834969444448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45951.834969444448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45951.834969444448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45951.834969444448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45951.834969444448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45951.834969444448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45951.834969444448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45951.834969444448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45951.834969444448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45951.834969444448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45951.834969444448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45951.834969444448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45951.834969444448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45951.834969444448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45951.834969444448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45951.834969444448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45951.834969444448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45951.834969444448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45951.834969444448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45951.834969444448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45951.834969444448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45951.834969444448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45951.834969444448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45951.834969444448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45951.834969444448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45951.834969444448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45951.834969444448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45951.834969444448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45951.834969444448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45951.834969444448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45951.834969444448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45951.834969444448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45951.834969444448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45951.834969444448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45951.834969444448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45951.834969444448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45951.834969444448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45951.834969444448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45951.834969444448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45951.834969444448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45951.834969444448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45951.834969444448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45951.834969444448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45951.834969444448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45951.834969444448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45951.834969444448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45951.834969444448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45951.834969444448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45951.834969444448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45951.834969444448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45951.834969444448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45951.834969444448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45951.834969444448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45951.834969444448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45951.834969444448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45951.834969444448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45951.834969444448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45951.834969444448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45951.834969444448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45951.834969444448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45951.834969444448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45951.834969444448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45951.834969444448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45951.834969444448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45951.834969444448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45951.834969444448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45951.834969444448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45951.834969444448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45951.834969444448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45951.834969444448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45951.834969444448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45951.834969444448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45951.834969444448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45951.834969444448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45951.834969444448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45951.834969444448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45951.834969444448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45951.834969444448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45951.834969444448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45951.834969444448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45951.834969444448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45951.834969444448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45951.834969444448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45951.834969444448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45951.834969444448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45951.834969444448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45951.834969444448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45951.834969444448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45951.834969444448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45951.834969444448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45951.834969444448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45951.834969444448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45951.834969444448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45951.834969444448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45951.834969444448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45951.834969444448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45951.834969444448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45951.834969444448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45951.834969444448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45951.834969444448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45951.834969444448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45951.834969444448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45951.834969444448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45951.834969444448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45951.834969444448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45951.834969444448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45951.834969444448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45951.834969444448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45951.834969444448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45951.834969444448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45951.834969444448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45951.834969444448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45951.834969444448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45951.834969444448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45951.834969444448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45951.834969444448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45951.834969444448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45951.834969444448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45951.834969444448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45951.834969444448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45951.834969444448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45951.834969444448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45951.834969444448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45951.834969444448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45951.834969444448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45951.834969444448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45951.834969444448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45951.834969444448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45951.834969444448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45951.834969444448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45951.834969444448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45951.834969444448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45951.834969444448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45951.834969444448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45951.834969444448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45951.834969444448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45951.834969444448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45951.834969444448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45951.834969444448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45951.834969444448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45951.834969444448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45951.834969444448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45951.834969444448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45951.834969444448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45951.834969444448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45951.834969444448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45951.834969444448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45951.834969444448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45951.834969444448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45951.834969444448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45951.834969444448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45951.834969444448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45951.834969444448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45951.834969444448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45951.834969444448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45951.834969444448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45951.834969444448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45951.834969444448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45951.834969444448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45951.834969444448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45951.834969444448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45951.834969444448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45951.834969444448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45951.834969444448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45951.834969444448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45951.834969444448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45951.834969444448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45951.834969444448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45951.834969444448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45951.834969444448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45951.834969444448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45951.834969444448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45951.834969444448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45951.834969444448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45951.834969444448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45951.834969444448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45951.834969444448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45951.834969444448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45951.834969444448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45951.834969444448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45951.834969444448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45951.834969444448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45951.834969444448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45951.834969444448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45951.834969444448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45951.834969444448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45951.834969444448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45951.834969444448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45951.834969444448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45951.834969444448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45951.834969444448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45951.834969444448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45951.834969444448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45951.834969444448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45951.834969444448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45951.834969444448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45951.834969444448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45951.834969444448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45951.834969444448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45951.834969444448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45951.834969444448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45951.834969444448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45951.834969444448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45951.834969444448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45951.834969444448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45951.834969444448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45951.834969444448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45951.834969444448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45951.834969444448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45951.834969444448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45951.834969444448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45951.834969444448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45951.834969444448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45951.834969444448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45951.834969444448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45951.834969444448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45951.834969444448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45951.834969444448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45951.834969444448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45951.834969444448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45951.834969444448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45951.834969444448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45951.834969444448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45951.834969444448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45951.834969444448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45951.834969444448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45951.834969444448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45951.834969444448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45951.834969444448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45951.834969444448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45951.834969444448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45951.834969444448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45951.834969444448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45951.834969444448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45951.834969444448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45951.834969444448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45951.834969444448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45951.834969444448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45951.834969444448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45951.834969444448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45951.834969444448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45951.834969444448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45951.834969444448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45951.834969444448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45951.834969444448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45951.834969444448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45951.834969444448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45951.834969444448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45951.834969444448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45951.834969444448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45951.834969444448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45951.834969444448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45951.834969444448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45951.834969444448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45951.834969444448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45951.834969444448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45951.834969444448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45951.834969444448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45951.834969444448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45951.834969444448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45951.834969444448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45951.834969444448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45951.834969444448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45951.834969444448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45951.834969444448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45951.834969444448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45951.834969444448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45951.834969444448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45951.834969444448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45951.834969444448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45951.834969444448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45951.834969444448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45951.834969444448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45951.834969444448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45951.834969444448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45951.834969444448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45951.834969444448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45951.834969444448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45951.834969444448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45951.834969444448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45951.834969444448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45951.834969444448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45951.834969444448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45951.834969444448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45951.834969444448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45951.834969444448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45951.834969444448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45951.834969444448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45951.834969444448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45951.834969444448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45951.834969444448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45951.834969444448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45951.834969444448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45951.834969444448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45951.834969444448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45951.834969444448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45951.834969444448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45951.834969444448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45951.834969444448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45951.834969444448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45951.834969444448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45951.834969444448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45951.834969444448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45951.834969444448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45951.834969444448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45951.834969444448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45951.834969444448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45951.834969444448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45951.834969444448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45951.834969444448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45951.834969444448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45951.834969444448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45951.834969444448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45951.834969444448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45951.834969444448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45951.834969444448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45951.834969444448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45951.834969444448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45951.834969444448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45951.834969444448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45951.834969444448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45951.834969444448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45951.834969444448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45951.834969444448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45951.834969444448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45951.834969444448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45951.834969444448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45951.834969444448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45951.834969444448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45951.834969444448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45951.834969444448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45951.834969444448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45951.834969444448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45951.834969444448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45951.834969444448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45951.834969444448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45951.834969444448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45951.834969444448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45951.834969444448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45951.834969444448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45951.834969444448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45951.834969444448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45951.834969444448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45951.834969444448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45951.834969444448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45951.834969444448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45951.834969444448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45951.834969444448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45951.834969444448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45951.834969444448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45951.834969444448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45951.834969444448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45951.834969444448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45951.834969444448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45951.834969444448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45951.834969444448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45951.834969444448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45951.834969444448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45951.834969444448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45951.834969444448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45951.834969444448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45951.834969444448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45951.834969444448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45951.834969444448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45951.834969444448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45951.834969444448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45951.834969444448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45951.834969444448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45951.834969444448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45951.834969444448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45951.834969444448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45951.834969444448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45951.834969444448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45951.834969444448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45951.834969444448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45951.834969444448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45951.834969444448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45951.834969444448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45951.834969444448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45951.834969444448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45951.834969444448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45951.834969444448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45951.834969444448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45951.834969444448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45951.834969444448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45951.834969444448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45951.834969444448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45951.834969444448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45951.834969444448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45951.834969444448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45951.834969444448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45951.834969444448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45951.834969444448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45951.834969444448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45951.834969444448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45951.834969444448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45951.834969444448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45951.834969444448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45951.834969444448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45951.834969444448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45951.834969444448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45951.834969444448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45951.834969444448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45951.834969444448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45951.834969444448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45951.834969444448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45951.834969444448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45951.834969444448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45951.834969444448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45951.834969444448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45951.834969444448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45951.834969444448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45951.834969444448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45951.834969444448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45951.834969444448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45951.834969444448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45951.834969444448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45951.834969444448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45951.834969444448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45951.834969444448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45951.834969444448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45951.834969444448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45951.834969444448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45951.834969444448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45951.834969444448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45951.834969444448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45951.834969444448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45951.834969444448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45951.834969444448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45951.834969444448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45951.834969444448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45951.834969444448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45951.834969444448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45951.834969444448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45951.834969444448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45951.834969444448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45951.834969444448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45951.834969444448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45951.834969444448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45951.834969444448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45951.834969444448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45951.834969444448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45951.834969444448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45951.834969444448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45951.834969444448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45951.834969444448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45951.834969444448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45951.834969444448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45951.834969444448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45951.834969444448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45951.834969444448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45951.834969444448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45951.834969444448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45951.834969444448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45951.834969444448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45951.834969444448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45951.834969444448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45951.834969444448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45951.834969444448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45951.834969444448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45951.834969444448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45951.834969444448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45951.834969444448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45951.834969444448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45951.834969444448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45951.834969444448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45951.834969444448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45951.834969444448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45951.834969444448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45951.834969444448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45951.834969444448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45951.834969444448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45951.834969444448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45951.834969444448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45951.834969444448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45951.834969444448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45951.834969444448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45951.834969444448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45951.834969444448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45951.834969444448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45951.834969444448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45951.834969444448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45951.834969444448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45951.834969444448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45951.834969444448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45951.834969444448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45951.834969444448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45951.834969444448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45951.834969444448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45951.834969444448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45951.834969444448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45951.834969444448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45951.834969444448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45951.834969444448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45951.834969444448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45951.834969444448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45951.834969444448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45951.834969444448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45951.834969444448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45951.834969444448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45951.834969444448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45951.834969444448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45951.834969444448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45951.834969444448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45951.834969444448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45951.834969444448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45951.834969444448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45951.834969444448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45951.834969444448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45951.834969444448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45951.834969444448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45951.834969444448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45951.834969444448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45951.834969444448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45951.834969444448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45951.834969444448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45951.834969444448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45951.834969444448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45951.834969444448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45951.834969444448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45951.834969444448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45951.834969444448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45951.834969444448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45951.834969444448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45951.834969444448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45951.834969444448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45951.834969444448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45951.834969444448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45951.834969444448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45951.834969444448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45951.834969444448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45951.834969444448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45951.834969444448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45951.834969444448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45951.834969444448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45951.834969444448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45951.834969444448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45951.834969444448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45951.834969444448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45951.834969444448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45951.834969444448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45951.834969444448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45951.834969444448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45951.834969444448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45951.834969444448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45951.834969444448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45951.834969444448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45951.834969444448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45951.834969444448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45951.834969444448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45951.834969444448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45951.834969444448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45951.834969444448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45951.834969444448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45951.834969444448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45951.834969444448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45951.834969444448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45951.834969444448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45951.834969444448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45951.834969444448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45951.834969444448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45951.834969444448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45951.834969444448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45951.834969444448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45951.834969444448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45951.834969444448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45951.834969444448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45951.834969444448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45951.834969444448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45951.834969444448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45951.834969444448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45951.834969444448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45951.834969444448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45951.834969444448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45951.834969444448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45951.834969444448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45951.834969444448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45951.834969444448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45951.834969444448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45951.834969444448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45951.834969444448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45951.834969444448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45951.834969444448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45951.834969444448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45951.834969444448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45951.834969444448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45951.834969444448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45951.834969444448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45951.834969444448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45951.834969444448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45951.834969444448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45951.834969444448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45951.834969444448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45951.834969444448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45951.834969444448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45951.834969444448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45951.834969444448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45951.834969444448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45951.834969444448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45951.834969444448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45951.834969444448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45951.834969444448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45951.834969444448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45951.834969444448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45951.834969444448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45951.834969444448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45951.834969444448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45951.834969444448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45951.834969444448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45951.834969444448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45951.834969444448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45951.834969444448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45951.834969444448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45951.834969444448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45951.834969444448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45951.834969444448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45951.834969444448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45951.834969444448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45951.834969444448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45951.834969444448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45951.834969444448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45951.834969444448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45951.834969444448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45951.834969444448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45951.834969444448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45951.834969444448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45951.834969444448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45951.834969444448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45951.834969444448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45951.834969444448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45951.834969444448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45951.834969444448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45951.834969444448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45951.834969444448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45951.834969444448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45951.834969444448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45951.834969444448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45951.834969444448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45951.834969444448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45951.834969444448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45951.834969444448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45951.834969444448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45951.834969444448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45951.834969444448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45951.834969444448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45951.834969444448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45951.834969444448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45951.834969444448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45951.834969444448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45951.834969444448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45951.834969444448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45951.834969444448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45951.834969444448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45951.834969444448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45951.834969444448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45951.834969444448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45951.834969444448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45951.834969444448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45951.834969444448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45951.834969444448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45951.834969444448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45951.834969444448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45951.834969444448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45951.834969444448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45951.834969444448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45951.834969444448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45951.834969444448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45951.834969444448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45951.834969444448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45951.834969444448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45951.834969444448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45951.834969444448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45951.834969444448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45951.834969444448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45951.834969444448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45951.834969444448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45951.834969444448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45951.834969444448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45951.834969444448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45951.834969444448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45951.834969444448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45951.834969444448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45951.834969444448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45951.834969444448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45951.834969444448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45951.834969444448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45951.834969444448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45951.834969444448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45951.834969444448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45951.834969444448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45951.834969444448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45951.834969444448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45951.834969444448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45951.834969444448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45951.834969444448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45951.834969444448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45951.834969444448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45951.834969444448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45951.834969444448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45951.834969444448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45951.834969444448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45951.834969444448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45951.834969444448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45951.834969444448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45951.834969444448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45951.834969444448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45951.834969444448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45951.834969444448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45951.834969444448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45951.834969444448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45951.834969444448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45951.834969444448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45951.834969444448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45951.834969444448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45951.834969444448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45951.834969444448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45951.834969444448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45951.834969444448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45951.834969444448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45951.834969444448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45951.834969444448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45951.834969444448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45951.834969444448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45951.834969444448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45951.834969444448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45951.834969444448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45951.834969444448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45951.834969444448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45951.834969444448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45951.834969444448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45951.834969444448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45951.834969444448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45951.834969444448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45951.834969444448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45951.834969444448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45951.834969444448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45951.834969444448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45951.834969444448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45951.834969444448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45951.834969444448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45951.834969444448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45951.834969444448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45951.834969444448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45951.834969444448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45951.834969444448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45951.834969444448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45951.834969444448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45951.834969444448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45951.834969444448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45951.834969444448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45951.834969444448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45951.834969444448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45951.834969444448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45951.834969444448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45951.834969444448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45951.834969444448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45951.834969444448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45951.834969444448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45951.834969444448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45951.834969444448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45951.834969444448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45951.834969444448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45951.834969444448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45951.834969444448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45951.834969444448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45951.834969444448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45951.834969444448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45951.834969444448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45951.834969444448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45951.834969444448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45951.834969444448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45951.834969444448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45951.834969444448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45951.834969444448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45951.834969444448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45951.834969444448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45951.834969444448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45951.834969444448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45951.834969444448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45951.834969444448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45951.834969444448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45951.834969444448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45951.834969444448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45951.834969444448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45951.834969444448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45951.834969444448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45951.834969444448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45951.834969444448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45951.834969444448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45951.834969444448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45951.834969444448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45951.834969444448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45951.834969444448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45951.834969444448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45951.834969444448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45951.834969444448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45951.834969444448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45951.834969444448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45951.834969444448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45951.834969444448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45951.834969444448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45951.834969444448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45951.834969444448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45951.834969444448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45951.834969444448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45951.834969444448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45951.834969444448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45951.834969444448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45951.834969444448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45951.834969444448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45951.834969444448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45951.834969444448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45951.834969444448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45951.834969444448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45951.834969444448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45951.834969444448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45951.834969444448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45951.834969444448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45951.834969444448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45951.834969444448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45951.834969444448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45951.834969444448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45951.834969444448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45951.834969444448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45951.834969444448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45951.834969444448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45951.834969444448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45951.834969444448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45951.834969444448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45951.834969444448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45951.834969444448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45951.834969444448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45951.834969444448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45951.834969444448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45951.834969444448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45951.834969444448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45951.834969444448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45951.834969444448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45951.834969444448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45951.834969444448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45951.834969444448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45951.834969444448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45951.834969444448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45951.834969444448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45951.834969444448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45951.834969444448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45951.834969444448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45951.834969444448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45951.834969444448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45951.834969444448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45951.834969444448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45951.834969444448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45951.834969444448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45951.834969444448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45951.834969444448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45951.834969444448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45951.834969444448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45951.834969444448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45951.834969444448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45951.834969444448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45951.834969444448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45951.834969444448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45951.834969444448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45951.834969444448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45951.834969444448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45951.834969444448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45951.834969444448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45951.834969444448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45951.834969444448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45951.834969444448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45951.834969444448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45951.834969444448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45951.834969444448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45951.834969444448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45951.834969444448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45951.834969444448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45951.834969444448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45951.834969444448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45951.834969444448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45951.834969444448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45951.834969444448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45951.834969444448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45951.834969444448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45951.834969444448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45951.834969444448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45951.834969444448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45951.834969444448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45951.834969444448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45951.834969444448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45951.834969444448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45951.834969444448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45951.834969444448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45951.834969444448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45951.834969444448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45951.834969444448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45951.834969444448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45951.834969444448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45951.834969444448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45951.834969444448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45951.834969444448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45951.834969444448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45951.834969444448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45951.834969444448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45951.834969444448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45951.834969444448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45951.834969444448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45951.834969444448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45951.834969444448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45951.834969444448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45951.834969444448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45951.834969444448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45951.834969444448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45951.834969444448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45951.834969444448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45951.834969444448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45951.834969444448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45951.834969444448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45951.834969444448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45951.834969444448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45951.834969444448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45951.834969444448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45951.834969444448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45951.834969444448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45951.834969444448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45951.834969444448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45951.834969444448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45951.834969444448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45951.834969444448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45951.834969444448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45951.834969444448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45951.834969444448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45951.834969444448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45951.834969444448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45951.834969444448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45951.834969444448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45951.834969444448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45951.834969444448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45951.834969444448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45951.834969444448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45951.834969444448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45951.834969444448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45951.834969444448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45951.834969444448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45951.834969444448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45951.834969444448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45951.834969444448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45951.834969444448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45951.834969444448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45951.834969444448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45951.834969444448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45951.834969444448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45951.834969444448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45951.834969444448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45951.834969444448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45951.834969444448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45951.834969444448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45951.834969444448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45951.834969444448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45951.834969444448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45951.834969444448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45951.834969444448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45951.834969444448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45951.834969444448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45951.834969444448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45951.834969444448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45951.834969444448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45951.834969444448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45951.834969444448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45951.834969444448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45951.834969444448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45951.834969444448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45951.834969444448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45951.834969444448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45951.834969444448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45951.834969444448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45951.834969444448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45951.834969444448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45951.834969444448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45951.834969444448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45951.834969444448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45951.834969444448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45951.834969444448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45951.834969444448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45951.834969444448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45951.834969444448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45951.834969444448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45951.834969444448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45951.834969444448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45951.834969444448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45951.834969444448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45951.834969444448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45951.834969444448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45951.834969444448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45951.834969444448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45951.834969444448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45951.834969444448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45951.834969444448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45951.834969444448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45951.834969444448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45951.834969444448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45951.834969444448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45951.834969444448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45951.834969444448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45951.834969444448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45951.834969444448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45951.834969444448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45951.834969444448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45951.834969444448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45951.834969444448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45951.834969444448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45951.834969444448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45951.834969444448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45951.834969444448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45951.834969444448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45951.834969444448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45951.834969444448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45951.834969444448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45951.834969444448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45951.834969444448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45951.834969444448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45951.834969444448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45951.834969444448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45951.834969444448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45951.834969444448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45951.834969444448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45951.834969444448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45951.834969444448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45951.834969444448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45951.834969444448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45951.834969444448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45951.834969444448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45951.834969444448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45951.834969444448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45951.834969444448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45951.834969444448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45951.834969444448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45951.834969444448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45951.834969444448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45951.834969444448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45951.834969444448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45951.834969444448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45951.834969444448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45951.834969444448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45951.834969444448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45951.834969444448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45951.834969444448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45951.834969444448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45951.834969444448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45951.834969444448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45951.834969444448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45951.834969444448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45951.834969444448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45951.834969444448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45951.834969444448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45951.834969444448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45951.834969444448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45951.834969444448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45951.834969444448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45951.834969444448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45951.834969444448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45951.834969444448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45951.834969444448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45951.834969444448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45951.834969444448</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3"/>
  <sheetViews>
    <sheetView tabSelected="1" workbookViewId="0">
      <selection activeCell="K8" sqref="K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248.35425173610565</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2</v>
      </c>
      <c r="D3" s="123" t="s">
        <v>35689</v>
      </c>
      <c r="E3" s="100" t="s">
        <v>38998</v>
      </c>
      <c r="F3" s="125">
        <v>45951.772326388891</v>
      </c>
      <c r="G3" s="126">
        <f ca="1">IFERROR(NOW()-F3,"")</f>
        <v>6.2642939810757525E-2</v>
      </c>
      <c r="H3" s="125">
        <v>45951.760682870372</v>
      </c>
      <c r="I3" s="121" t="str">
        <f>IFERROR(VLOOKUP(D3,DB!A:F,6,0),"")</f>
        <v>SCECO</v>
      </c>
      <c r="J3" s="121" t="str">
        <f>IFERROR(VLOOKUP(D3,DB!A:G,7,0),"")</f>
        <v>Good</v>
      </c>
      <c r="K3" s="127" t="s">
        <v>39091</v>
      </c>
      <c r="L3" s="123" t="str">
        <f>IFERROR(VLOOKUP(D3,DB!A:I,9,0),"")</f>
        <v>Latis</v>
      </c>
    </row>
    <row r="4" spans="1:16" ht="15" customHeight="1">
      <c r="A4" s="121" t="s">
        <v>39092</v>
      </c>
      <c r="B4" s="121" t="str">
        <f>IFERROR(VLOOKUP(D4,DB!A:K,11,0),"")</f>
        <v>R4</v>
      </c>
      <c r="C4" s="122">
        <v>1</v>
      </c>
      <c r="D4" s="123" t="s">
        <v>25016</v>
      </c>
      <c r="E4" s="100" t="s">
        <v>39079</v>
      </c>
      <c r="F4" s="125"/>
      <c r="G4" s="126">
        <f ca="1">IFERROR(NOW()-F4,"")</f>
        <v>45951.834969328702</v>
      </c>
      <c r="H4" s="125">
        <v>45951.823553240742</v>
      </c>
      <c r="I4" s="121" t="str">
        <f>IFERROR(VLOOKUP(D4,DB!A:F,6,0),"")</f>
        <v>SCECO</v>
      </c>
      <c r="J4" s="121" t="str">
        <f>IFERROR(VLOOKUP(D4,DB!A:G,7,0),"")</f>
        <v>Good</v>
      </c>
      <c r="K4" s="127" t="s">
        <v>39093</v>
      </c>
      <c r="L4" s="123" t="str">
        <f>IFERROR(VLOOKUP(D4,DB!A:I,9,0),"")</f>
        <v>Latis</v>
      </c>
    </row>
    <row r="5" spans="1:16" ht="15" customHeight="1">
      <c r="A5" s="121"/>
      <c r="B5" s="121" t="str">
        <f>IFERROR(VLOOKUP(D5,DB!A:K,11,0),"")</f>
        <v/>
      </c>
      <c r="C5" s="122"/>
      <c r="D5" s="95"/>
      <c r="E5" s="100"/>
      <c r="F5" s="125"/>
      <c r="G5" s="126">
        <f ca="1">IFERROR(NOW()-F5,"")</f>
        <v>45951.834969328702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45951.834969328702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45951.834969328702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45951.834969328702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45951.834969328702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45951.834969328702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45951.834969328702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45951.834969328702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45951.834969328702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45951.834969328702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45951.834969328702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45951.834969328702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45951.834969328702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45951.834969328702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45951.834969328702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45951.834969328702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45951.834969328702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45951.834969328702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45951.834969328702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45951.834969328702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45951.834969328702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45951.834969328702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45951.834969328702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45951.834969328702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45951.834969328702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45951.834969328702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45951.834969328702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45951.834969328702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45951.834969328702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45951.834969328702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45951.834969328702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45951.834969328702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45951.834969328702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45951.834969328702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45951.834969328702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45951.834969328702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45951.834969328702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45951.834969328702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45951.834969328702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45951.834969328702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45951.834969328702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45951.834969328702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45951.834969328702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45951.834969328702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45951.834969328702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45951.834969328702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45951.834969328702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45951.834969328702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45951.834969328702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45951.834969328702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45951.834969328702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45951.834969328702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45951.834969328702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45951.834969328702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45951.834969328702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45951.834969328702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45951.834969328702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45951.834969328702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45951.834969328702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45951.834969328702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45951.834969328702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45951.834969328702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45951.834969328702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45951.834969328702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45951.834969328702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45951.834969328702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45951.834969328702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45951.834969328702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45951.834969328702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45951.834969328702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45951.834969328702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45951.834969328702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45951.834969328702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45951.834969328702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45951.834969328702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45951.834969328702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45951.834969328702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45951.834969328702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45951.834969328702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45951.834969328702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45951.834969328702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45951.834969328702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45951.834969328702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45951.834969328702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45951.834969328702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45951.834969328702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45951.834969328702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45951.834969328702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45951.834969328702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45951.834969328702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45951.834969328702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45951.834969328702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45951.834969328702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45951.834969328702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45951.834969328702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45951.834969328702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45951.834969328702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45951.834969328702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45951.834969328702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45951.834969328702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45951.834969328702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45951.834969328702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45951.834969328702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45951.834969328702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45951.834969328702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45951.834969328702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45951.834969328702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45951.834969328702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45951.834969328702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45951.834969328702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45951.834969328702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45951.834969328702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45951.834969328702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45951.834969328702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45951.834969328702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45951.834969328702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45951.834969328702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45951.834969328702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45951.834969328702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45951.834969328702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45951.834969328702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45951.834969328702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45951.834969328702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45951.834969328702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45951.834969328702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45951.834969328702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45951.834969328702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45951.834969328702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45951.834969328702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45951.834969328702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45951.834969328702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45951.834969328702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45951.834969328702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45951.834969328702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45951.834969328702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45951.834969328702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45951.834969328702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45951.834969328702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45951.834969328702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45951.834969328702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45951.834969328702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45951.834969328702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45951.834969328702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45951.834969328702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45951.834969328702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45951.834969328702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45951.834969328702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45951.834969328702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45951.834969328702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45951.834969328702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45951.834969328702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45951.834969328702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45951.834969328702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45951.834969328702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45951.834969328702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45951.834969328702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45951.834969328702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45951.834969328702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45951.834969328702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45951.834969328702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45951.834969328702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45951.834969328702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45951.834969328702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45951.834969328702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45951.834969328702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45951.834969328702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45951.834969328702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45951.834969328702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45951.834969328702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45951.834969328702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45951.834969328702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45951.834969328702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45951.834969328702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45951.834969328702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45951.834969328702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45951.834969328702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45951.834969328702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45951.834969328702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45951.834969328702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45951.834969328702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45951.834969328702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45951.834969328702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45951.834969328702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45951.834969328702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45951.834969328702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45951.834969328702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45951.834969328702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45951.834969328702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45951.834969328702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45951.834969328702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45951.834969328702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45951.834969328702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45951.834969328702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45951.834969328702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45951.834969328702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45951.834969328702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45951.834969328702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45951.834969328702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45951.834969328702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45951.834969328702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45951.834969328702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45951.834969328702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45951.834969328702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45951.834969328702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45951.834969328702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45951.834969328702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45951.834969328702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45951.834969328702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45951.834969328702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45951.834969328702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45951.834969328702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45951.834969328702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45951.834969328702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45951.834969328702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45951.834969328702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45951.834969328702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45951.834969328702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45951.834969328702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45951.834969328702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45951.834969328702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45951.834969328702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45951.834969328702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45951.834969328702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45951.834969328702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45951.834969328702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45951.834969328702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45951.834969328702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45951.834969328702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45951.834969328702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45951.834969328702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45951.834969328702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45951.834969328702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45951.834969328702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45951.834969328702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45951.834969328702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45951.834969328702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45951.834969328702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45951.834969328702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45951.834969328702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45951.834969328702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45951.834969328702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45951.834969328702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45951.834969328702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45951.834969328702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45951.834969328702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45951.834969328702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45951.834969328702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45951.834969328702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45951.834969328702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45951.834969328702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45951.834969328702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45951.834969328702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45951.834969328702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45951.834969328702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45951.834969328702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45951.834969328702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45951.834969328702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45951.834969328702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45951.834969328702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45951.834969328702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45951.834969328702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45951.834969328702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45951.834969328702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45951.834969328702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45951.834969328702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45951.834969328702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45951.834969328702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45951.834969328702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45951.834969328702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45951.834969328702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45951.834969328702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45951.834969328702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45951.834969328702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45951.834969328702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45951.834969328702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45951.834969328702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45951.834969328702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45951.834969328702</v>
      </c>
      <c r="H282" s="125"/>
      <c r="I282" s="121" t="str">
        <f>IFERROR(VLOOKUP(D282,DB!A:F,6,0),"")</f>
        <v/>
      </c>
      <c r="J282" s="121" t="str">
        <f>IFERROR(VLOOKUP(D282,DB!A:G,7,0),"")</f>
        <v/>
      </c>
      <c r="K282" s="127"/>
      <c r="L282" s="123" t="str">
        <f>IFERROR(VLOOKUP(D282,DB!A:I,9,0),"")</f>
        <v/>
      </c>
    </row>
    <row r="283" spans="1:12" ht="15" customHeight="1">
      <c r="A283" s="128"/>
      <c r="B283" s="128" t="str">
        <f>IFERROR(VLOOKUP(D283,DB!A:K,11,0),"")</f>
        <v/>
      </c>
      <c r="C283" s="129"/>
      <c r="D283" s="130"/>
      <c r="E283" s="131"/>
      <c r="F283" s="132"/>
      <c r="G283" s="133">
        <f ca="1">IFERROR(NOW()-F283,"")</f>
        <v>45951.834969328702</v>
      </c>
      <c r="H283" s="132"/>
      <c r="I283" s="128" t="str">
        <f>IFERROR(VLOOKUP(D283,DB!A:F,6,0),"")</f>
        <v/>
      </c>
      <c r="J283" s="128" t="str">
        <f>IFERROR(VLOOKUP(D283,DB!A:G,7,0),"")</f>
        <v/>
      </c>
      <c r="K283" s="134"/>
      <c r="L283" s="130" t="str">
        <f>IFERROR(VLOOKUP(D283,DB!A:I,9,0),"")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6" sqref="A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39094</v>
      </c>
      <c r="B2" s="37" t="str">
        <f>IFERROR(VLOOKUP(D2,DB!A:K,11,0),"")</f>
        <v>R5</v>
      </c>
      <c r="C2" s="37">
        <v>3</v>
      </c>
      <c r="D2" s="120" t="s">
        <v>36034</v>
      </c>
      <c r="E2" s="37" t="s">
        <v>38998</v>
      </c>
      <c r="F2" s="38">
        <v>45891.832060185188</v>
      </c>
      <c r="G2" s="146">
        <f ca="1">IFERROR(NOW()-F2,"")</f>
        <v>60.002909143513534</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39079</v>
      </c>
      <c r="F3" s="38">
        <v>45926.188877314817</v>
      </c>
      <c r="G3" s="146">
        <f t="shared" ref="G3" ca="1" si="0">IFERROR(NOW()-F3,"")</f>
        <v>25.646092013885209</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7.0633952546268119</v>
      </c>
      <c r="H4" s="38">
        <v>45944.676192129627</v>
      </c>
      <c r="I4" s="37" t="str">
        <f>IFERROR(VLOOKUP(D4,DB!A:F,6,0),"")</f>
        <v>SCECO</v>
      </c>
      <c r="J4" s="37" t="str">
        <f>IFERROR(VLOOKUP(D4,DB!A:G,7,0),"")</f>
        <v>Dead</v>
      </c>
      <c r="K4" s="37" t="s">
        <v>39099</v>
      </c>
      <c r="L4" s="37" t="str">
        <f>IFERROR(VLOOKUP(D4,DB!A:I,9,0),"")</f>
        <v>Latis</v>
      </c>
    </row>
    <row r="5" spans="1:13" ht="30.75">
      <c r="A5" s="157" t="s">
        <v>39100</v>
      </c>
      <c r="B5" s="157" t="str">
        <f>IFERROR(VLOOKUP(D5,DB!A:K,11,0),"")</f>
        <v>R5</v>
      </c>
      <c r="C5" s="157">
        <v>1</v>
      </c>
      <c r="D5" s="157" t="s">
        <v>34781</v>
      </c>
      <c r="E5" s="157" t="s">
        <v>39079</v>
      </c>
      <c r="F5" s="158">
        <v>45948.661111111112</v>
      </c>
      <c r="G5" s="159">
        <f ca="1">IFERROR(NOW()-F5,"")</f>
        <v>3.1738582175894408</v>
      </c>
      <c r="H5" s="158">
        <v>45948.661111111112</v>
      </c>
      <c r="I5" s="157" t="str">
        <f>IFERROR(VLOOKUP(D5,DB!A:F,6,0),"")</f>
        <v>SCECO</v>
      </c>
      <c r="J5" s="157" t="str">
        <f>IFERROR(VLOOKUP(D5,DB!A:G,7,0),"")</f>
        <v>Dead</v>
      </c>
      <c r="K5" s="157" t="s">
        <v>39101</v>
      </c>
      <c r="L5" s="157" t="str">
        <f>IFERROR(VLOOKUP(D5,DB!A:I,9,0),"")</f>
        <v>Latis</v>
      </c>
    </row>
    <row r="6" spans="1:13" ht="15">
      <c r="A6" s="157" t="s">
        <v>39102</v>
      </c>
      <c r="B6" s="157" t="str">
        <f>IFERROR(VLOOKUP(D6,DB!A:K,11,0),"")</f>
        <v>R5</v>
      </c>
      <c r="C6" s="157">
        <v>1</v>
      </c>
      <c r="D6" s="157" t="s">
        <v>34533</v>
      </c>
      <c r="E6" s="157" t="s">
        <v>38998</v>
      </c>
      <c r="F6" s="158">
        <v>45951.816886574074</v>
      </c>
      <c r="G6" s="159">
        <f ca="1">IFERROR(NOW()-F6,"")</f>
        <v>1.8082754628267139E-2</v>
      </c>
      <c r="H6" s="158">
        <v>45951.810787037037</v>
      </c>
      <c r="I6" s="157" t="str">
        <f>IFERROR(VLOOKUP(D6,DB!A:F,6,0),"")</f>
        <v>SCECO</v>
      </c>
      <c r="J6" s="157" t="str">
        <f>IFERROR(VLOOKUP(D6,DB!A:G,7,0),"")</f>
        <v>Dead</v>
      </c>
      <c r="K6" s="157" t="s">
        <v>39103</v>
      </c>
      <c r="L6" s="157" t="str">
        <f>IFERROR(VLOOKUP(D6,DB!A:I,9,0),"")</f>
        <v>Latis</v>
      </c>
    </row>
    <row r="7" spans="1:13" ht="15">
      <c r="A7" s="157"/>
      <c r="B7" s="157" t="str">
        <f>IFERROR(VLOOKUP(D7,DB!A:K,11,0),"")</f>
        <v/>
      </c>
      <c r="C7" s="157"/>
      <c r="D7" s="157"/>
      <c r="E7" s="157"/>
      <c r="F7" s="158"/>
      <c r="G7" s="159">
        <f ca="1">IFERROR(NOW()-F7,"")</f>
        <v>45951.834969328702</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45951.834969328702</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45951.834969328702</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45951.834969328702</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45951.834969328702</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45951.834969328702</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45951.834969328702</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45951.834969328702</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45951.834969328702</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45951.834969328702</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45951.834969328702</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45951.834969328702</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45951.834969328702</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45951.834969328702</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45951.834969328702</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45951.834969328702</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45951.834969328702</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45951.834969328702</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45951.834969328702</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45951.834969328702</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45951.834969328702</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45951.834969328702</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45951.834969328702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45951.834969328702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45951.834969328702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45951.834969328702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45951.834969328702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45951.834969328702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45951.834969328702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45951.834969328702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45951.834969328702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45951.834969328702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45951.834969328702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45951.834969328702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45951.834969328702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45951.834969328702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45951.834969328702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45951.834969328702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45951.834969328702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45951.834969328702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45951.834969328702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45951.834969328702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45951.834969328702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45951.834969328702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45951.834969328702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45951.834969328702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45951.834969328702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45951.834969328702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45951.834969328702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45951.834969328702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45951.834969328702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45951.834969328702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45951.834969328702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45951.834969328702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45951.834969328702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45951.834969328702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45951.834969328702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45951.834969328702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45951.834969328702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45951.834969328702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45951.834969328702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45951.834969328702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45951.834969328702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45951.834969328702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45951.834969328702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45951.834969328702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45951.834969328702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45951.834969328702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45951.834969328702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45951.834969328702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45951.834969328702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45951.834969328702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45951.834969328702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45951.834969328702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45951.834969328702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45951.834969328702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45951.834969328702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45951.834969328702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45951.834969328702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45951.834969328702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45951.834969328702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45951.834969328702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45951.834969328702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45951.834969328702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45951.834969328702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45951.834969328702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45951.834969328702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45951.834969328702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45951.834969328702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45951.834969328702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45951.834969328702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45951.834969328702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45951.834969328702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45951.834969328702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45951.834969328702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45951.834969328702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45951.834969328702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45951.834969328702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45951.834969328702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45951.834969328702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45951.834969328702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45951.834969328702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45951.834969328702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45951.834969328702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45951.834969328702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45951.834969328702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45951.834969328702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45951.834969328702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45951.834969328702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45951.834969328702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45951.834969328702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45951.834969328702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45951.834969328702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45951.834969328702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45951.834969328702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45951.834969328702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45951.834969328702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45951.834969328702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45951.834969328702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45951.834969328702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45951.834969328702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45951.834969328702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45951.834969328702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45951.834969328702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45951.834969328702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45951.834969328702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45951.834969328702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45951.834969328702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45951.834969328702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45951.834969328702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45951.834969328702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45951.834969328702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45951.834969328702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45951.834969328702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45951.834969328702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45951.834969328702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45951.834969328702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45951.834969328702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45951.834969328702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45951.834969328702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45951.834969328702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45951.834969328702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45951.834969328702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45951.834969328702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45951.834969328702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45951.834969328702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45951.834969328702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45951.834969328702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45951.834969328702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45951.834969328702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45951.834969328702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45951.834969328702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45951.834969328702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45951.834969328702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45951.834969328702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45951.834969328702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45951.834969328702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45951.834969328702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45951.834969328702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45951.834969328702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45951.834969328702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45951.834969328702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45951.834969328702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45951.834969328702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45951.834969328702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45951.834969328702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45951.834969328702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45951.834969328702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45951.834969328702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45951.834969328702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45951.834969328702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45951.834969328702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45951.834969328702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45951.834969328702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45951.834969328702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45951.834969328702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45951.834969328702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45951.834969328702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45951.834969328702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45951.834969328702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45951.834969328702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45951.834969328702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45951.834969328702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45951.834969328702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45951.834969328702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45951.834969328702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45951.834969328702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45951.834969328702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45951.834969328702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45951.834969328702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45951.834969328702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45951.834969328702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45951.834969328702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45951.834969328702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45951.834969328702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45951.834969328702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45951.834969328702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45951.834969328702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45951.834969328702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45951.834969328702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45951.834969328702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45951.834969328702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45951.834969328702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45951.834969328702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45951.834969328702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45951.834969328702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45951.834969328702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45951.834969328702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45951.834969328702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45951.834969328702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45951.834969328702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45951.834969328702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45951.834969328702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45951.834969328702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45951.834969328702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45951.834969328702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45951.834969328702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45951.834969328702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45951.834969328702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45951.834969328702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45951.834969328702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45951.834969328702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45951.834969328702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45951.834969328702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45951.834969328702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45951.834969328702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45951.834969328702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45951.834969328702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45951.834969328702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45951.834969328702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45951.834969328702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45951.834969328702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45951.834969328702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45951.834969328702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45951.834969328702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45951.834969328702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45951.834969328702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45951.834969328702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45951.834969328702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45951.834969328702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45951.834969328702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45951.834969328702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45951.834969328702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45951.834969328702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45951.834969328702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45951.834969328702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45951.834969328702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45951.834969328702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45951.834969328702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45951.834969328702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45951.834969328702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45951.834969328702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45951.834969328702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45951.834969328702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45951.834969328702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45951.834969328702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45951.834969328702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45951.834969328702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45951.834969328702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45951.834969328702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45951.834969328702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45951.834969328702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45951.834969328702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45951.834969328702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45951.834969328702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45951.834969328702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45951.834969328702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45951.834969328702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45951.834969328702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45951.834969328702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45951.834969328702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45951.834969328702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45951.834969328702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45951.834969328702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45951.834969328702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45951.834969328702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45951.834969328702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45951.834969328702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45951.834969328702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45951.834969328702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45951.834969328702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45951.834969328702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45951.834969328702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45951.834969328702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45951.834969328702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45951.834969328702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45951.834969328702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45951.834969328702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45951.834969328702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45951.834969328702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45951.834969328702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45951.834969328702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45951.834969328702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45951.834969328702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45951.834969328702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45951.834969328702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45951.834969328702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45951.834969328702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45951.834969328702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45951.834969328702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45951.834969328702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45951.834969328702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45951.834969328702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45951.834969328702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45951.834969328702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45951.834969328702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45951.834969328702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45951.834969328702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45951.834969328702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45951.834969328702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45951.834969328702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45951.834969328702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45951.834969328702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45951.834969328702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45951.834969328702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45951.834969328702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45951.834969328702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45951.834969328702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45951.834969328702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45951.834969328702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45951.834969328702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45951.834969328702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45951.834969328702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45951.834969328702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45951.834969328702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45951.834969328702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45951.834969328702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45951.834969328702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45951.834969328702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45951.834969328702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45951.834969328702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45951.834969328702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45951.834969328702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45951.834969328702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45951.834969328702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45951.834969328702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45951.834969328702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45951.834969328702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45951.834969328702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45951.834969328702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45951.834969328702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45951.834969328702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45951.834969328702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45951.834969328702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45951.834969328702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45951.834969328702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45951.834969328702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45951.834969328702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45951.834969328702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45951.834969328702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45951.834969328702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45951.834969328702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45951.834969328702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45951.834969328702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45951.834969328702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45951.834969328702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45951.834969328702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45951.834969328702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45951.834969328702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45951.834969328702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45951.834969328702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45951.834969328702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45951.834969328702</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45951.834969328702</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45951.834969328702</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45951.834969328702</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45951.834969328702</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45951.834969328702</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45951.834969328702</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45951.834969328702</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45951.834969328702</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45951.834969328702</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45951.834969328702</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45951.834969328702</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45951.834969328702</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45951.834969328702</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45951.834969328702</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45951.834969328702</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45951.834969328702</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45951.834969328702</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45951.834969328702</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45951.834969328702</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45951.834969328702</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45951.834969328702</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45951.834969328702</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45951.834969328702</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45951.834969328702</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45951.834969328702</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45951.834969328702</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45951.834969328702</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45951.834969328702</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45951.834969328702</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45951.834969328702</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45951.834969328702</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45951.834969328702</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45951.834969328702</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45951.834969328702</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45951.834969328702</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45951.834969328702</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45951.834969328702</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45951.834969328702</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45951.834969328702</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45951.834969328702</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45951.834969328702</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45951.834969328702</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45951.834969328702</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45951.834969328702</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45951.834969328702</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45951.834969328702</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45951.834969328702</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45951.834969328702</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45951.834969328702</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45951.834969328702</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45951.834969328702</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45951.834969328702</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45951.834969328702</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45951.834969328702</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45951.834969328702</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45951.834969328702</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45951.834969328702</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45951.834969328702</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45951.834969328702</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45951.834969328702</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45951.834969328702</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45951.834969328702</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45951.834969328702</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45951.834969328702</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45951.834969328702</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45951.834969328702</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45951.834969328702</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45951.834969328702</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45951.834969328702</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45951.834969328702</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45951.834969328702</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45951.834969328702</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45951.834969328702</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45951.834969328702</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45951.834969328702</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45951.834969328702</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45951.834969328702</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45951.834969328702</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45951.834969328702</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45951.834969328702</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45951.834969328702</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45951.834969328702</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45951.834969328702</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45951.834969328702</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45951.834969328702</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45951.834969328702</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45951.834969328702</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45951.834969328702</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45951.834969328702</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45951.834969328702</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45951.834969328702</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45951.834969328702</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45951.834969328702</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45951.834969328702</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45951.834969328702</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45951.834969328702</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45951.834969328702</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45951.834969328702</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45951.834969328702</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45951.834969328702</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45951.834969328702</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45951.834969328702</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45951.834969328702</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45951.834969328702</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45951.834969328702</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45951.834969328702</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45951.834969328702</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45951.834969328702</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45951.834969328702</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45951.834969328702</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45951.834969328702</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45951.834969328702</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45951.834969328702</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45951.834969328702</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45951.834969328702</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45951.834969328702</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45951.834969328702</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45951.834969328702</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45951.834969328702</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45951.834969328702</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45951.834969328702</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45951.834969328702</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45951.834969328702</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45951.834969328702</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45951.834969328702</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45951.834969328702</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45951.834969328702</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45951.834969328702</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45951.834969328702</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45951.834969328702</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45951.834969328702</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45951.834969328702</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45951.834969328702</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45951.834969328702</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45951.834969328702</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45951.834969328702</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45951.834969328702</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45951.834969328702</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45951.834969328702</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45951.834969328702</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45951.834969328702</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45951.834969328702</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45951.834969328702</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45951.834969328702</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45951.834969328702</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45951.834969328702</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45951.834969328702</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45951.834969328702</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45951.834969328702</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45951.834969328702</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
  <sheetViews>
    <sheetView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45951.834969328702</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45951.834969328702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45951.834969328702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45951.834969328702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45951.834969328702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45951.834969328702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45951.834969328702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45951.834969328702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45951.834969328702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45951.834969328702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45951.834969328702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45951.834969328702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45951.834969328702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45951.834969328702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45951.834969328702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45951.834969328702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45951.834969328702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45951.834969328702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45951.834969328702</v>
      </c>
      <c r="H20" s="109"/>
      <c r="I20" s="105" t="str">
        <f>IFERROR(VLOOKUP(D20,DB!A:F,6,0),"")</f>
        <v/>
      </c>
      <c r="J20" s="104" t="str">
        <f>IFERROR(VLOOKUP(D20,DB!A:G,7,0),"")</f>
        <v/>
      </c>
      <c r="K20" s="110"/>
      <c r="L20" s="111" t="str">
        <f>IFERROR(VLOOKUP(D20,DB!A:I,9,0),"")</f>
        <v/>
      </c>
    </row>
  </sheetData>
  <dataValidations count="2">
    <dataValidation allowBlank="1" showInputMessage="1" showErrorMessage="1" sqref="E1" xr:uid="{380493DB-286A-4683-AF55-C78F04945A49}"/>
    <dataValidation type="list" allowBlank="1" showInputMessage="1" showErrorMessage="1" sqref="E2:E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2025-10-21T17:04:00Z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