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4613" documentId="13_ncr:1_{F6CB121F-512D-4AA6-A0C1-0FB36C537598}" xr6:coauthVersionLast="47" xr6:coauthVersionMax="47" xr10:uidLastSave="{9E07ABAA-F4A5-41C3-BEDA-A021EBD581E3}"/>
  <bookViews>
    <workbookView xWindow="-109" yWindow="-109" windowWidth="26301" windowHeight="14169" firstSheet="2" activeTab="6"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c r="G5" i="6"/>
  <c r="I5" i="6"/>
  <c r="J5" i="6"/>
  <c r="L5" i="6"/>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G10" i="3"/>
  <c r="G11" i="3"/>
  <c r="G12" i="3"/>
  <c r="G13" i="3"/>
  <c r="I3" i="4"/>
  <c r="J3" i="4"/>
  <c r="I3" i="6"/>
  <c r="I4" i="6"/>
  <c r="L10" i="3"/>
  <c r="J10" i="3"/>
  <c r="I10" i="3"/>
  <c r="B10" i="3"/>
  <c r="L3" i="6"/>
  <c r="L4" i="6"/>
  <c r="L2" i="6"/>
  <c r="J4" i="6"/>
  <c r="J3" i="6"/>
  <c r="J2" i="6"/>
  <c r="I2" i="6"/>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L121" i="5"/>
  <c r="L122" i="5"/>
  <c r="L123" i="5"/>
  <c r="L124" i="5"/>
  <c r="L125" i="5"/>
  <c r="L126" i="5"/>
  <c r="L127" i="5"/>
  <c r="L128" i="5"/>
  <c r="L129" i="5"/>
  <c r="L130" i="5"/>
  <c r="L131" i="5"/>
  <c r="L132" i="5"/>
  <c r="L133" i="5"/>
  <c r="L134" i="5"/>
  <c r="L135" i="5"/>
  <c r="L136" i="5"/>
  <c r="L137" i="5"/>
  <c r="L138" i="5"/>
  <c r="L139" i="5"/>
  <c r="L140" i="5"/>
  <c r="L141" i="5"/>
  <c r="L142" i="5"/>
  <c r="L143" i="5"/>
  <c r="L144" i="5"/>
  <c r="L145" i="5"/>
  <c r="L146" i="5"/>
  <c r="L147" i="5"/>
  <c r="L148" i="5"/>
  <c r="L149" i="5"/>
  <c r="J121" i="5"/>
  <c r="J122" i="5"/>
  <c r="J123" i="5"/>
  <c r="J124" i="5"/>
  <c r="J125" i="5"/>
  <c r="J126" i="5"/>
  <c r="J127" i="5"/>
  <c r="J128" i="5"/>
  <c r="J129" i="5"/>
  <c r="J130" i="5"/>
  <c r="J131" i="5"/>
  <c r="J132" i="5"/>
  <c r="J133" i="5"/>
  <c r="J134" i="5"/>
  <c r="J135" i="5"/>
  <c r="J136" i="5"/>
  <c r="J137" i="5"/>
  <c r="J138" i="5"/>
  <c r="J139" i="5"/>
  <c r="J140" i="5"/>
  <c r="J141" i="5"/>
  <c r="J142" i="5"/>
  <c r="J143" i="5"/>
  <c r="J144" i="5"/>
  <c r="J145" i="5"/>
  <c r="J146" i="5"/>
  <c r="J147" i="5"/>
  <c r="J148" i="5"/>
  <c r="J149" i="5"/>
  <c r="I121" i="5"/>
  <c r="I122" i="5"/>
  <c r="I123" i="5"/>
  <c r="I124" i="5"/>
  <c r="I125" i="5"/>
  <c r="I126" i="5"/>
  <c r="I127" i="5"/>
  <c r="I128" i="5"/>
  <c r="I129" i="5"/>
  <c r="I130" i="5"/>
  <c r="I131" i="5"/>
  <c r="I132" i="5"/>
  <c r="I133" i="5"/>
  <c r="I134" i="5"/>
  <c r="I135" i="5"/>
  <c r="I136" i="5"/>
  <c r="I137" i="5"/>
  <c r="I138" i="5"/>
  <c r="I139" i="5"/>
  <c r="I140" i="5"/>
  <c r="I141" i="5"/>
  <c r="I142" i="5"/>
  <c r="I143" i="5"/>
  <c r="I144" i="5"/>
  <c r="I145" i="5"/>
  <c r="I146" i="5"/>
  <c r="I147" i="5"/>
  <c r="I148" i="5"/>
  <c r="I149" i="5"/>
  <c r="G121" i="5"/>
  <c r="G122" i="5"/>
  <c r="G123" i="5"/>
  <c r="G124" i="5"/>
  <c r="G125" i="5"/>
  <c r="G126" i="5"/>
  <c r="G127" i="5"/>
  <c r="G128" i="5"/>
  <c r="G129" i="5"/>
  <c r="G130" i="5"/>
  <c r="G131" i="5"/>
  <c r="G132" i="5"/>
  <c r="G133" i="5"/>
  <c r="G134" i="5"/>
  <c r="G135" i="5"/>
  <c r="G136" i="5"/>
  <c r="G137" i="5"/>
  <c r="G138" i="5"/>
  <c r="G139" i="5"/>
  <c r="G140" i="5"/>
  <c r="G141" i="5"/>
  <c r="G142" i="5"/>
  <c r="G143" i="5"/>
  <c r="G144" i="5"/>
  <c r="G145" i="5"/>
  <c r="G146" i="5"/>
  <c r="G147" i="5"/>
  <c r="G148" i="5"/>
  <c r="G149" i="5"/>
  <c r="B121" i="5"/>
  <c r="B122" i="5"/>
  <c r="B123" i="5"/>
  <c r="B124" i="5"/>
  <c r="B125" i="5"/>
  <c r="B126" i="5"/>
  <c r="B127" i="5"/>
  <c r="B128" i="5"/>
  <c r="B129" i="5"/>
  <c r="B130" i="5"/>
  <c r="B131" i="5"/>
  <c r="B132" i="5"/>
  <c r="B133" i="5"/>
  <c r="B134" i="5"/>
  <c r="B135" i="5"/>
  <c r="B136" i="5"/>
  <c r="B137" i="5"/>
  <c r="B138" i="5"/>
  <c r="B139" i="5"/>
  <c r="B140" i="5"/>
  <c r="B141" i="5"/>
  <c r="B142" i="5"/>
  <c r="B143" i="5"/>
  <c r="B144" i="5"/>
  <c r="B145" i="5"/>
  <c r="B146" i="5"/>
  <c r="B147" i="5"/>
  <c r="B148" i="5"/>
  <c r="B149"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L82" i="5"/>
  <c r="J82" i="5"/>
  <c r="I82" i="5"/>
  <c r="G82" i="5"/>
  <c r="B82"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L4" i="5"/>
  <c r="L5" i="5"/>
  <c r="L6"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J4" i="5"/>
  <c r="J5" i="5"/>
  <c r="J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I4" i="5"/>
  <c r="I5" i="5"/>
  <c r="I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G4" i="5"/>
  <c r="G5" i="5"/>
  <c r="G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B4" i="5"/>
  <c r="B5" i="5"/>
  <c r="B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 i="5"/>
  <c r="G3" i="5"/>
  <c r="I3" i="5"/>
  <c r="J3" i="5"/>
  <c r="L3" i="5"/>
  <c r="B3" i="2"/>
  <c r="G3" i="2"/>
  <c r="I3" i="2"/>
  <c r="J3" i="2"/>
  <c r="L3" i="2"/>
  <c r="B4" i="2"/>
  <c r="G4" i="2"/>
  <c r="I4" i="2"/>
  <c r="J4" i="2"/>
  <c r="L4" i="2"/>
  <c r="B5" i="2"/>
  <c r="G5" i="2"/>
  <c r="I5" i="2"/>
  <c r="J5" i="2"/>
  <c r="L5" i="2"/>
  <c r="B2" i="1"/>
  <c r="B3" i="4"/>
  <c r="G3" i="4"/>
  <c r="L3" i="4"/>
  <c r="L2" i="5"/>
  <c r="B2" i="4"/>
  <c r="G2" i="4"/>
  <c r="I2" i="4"/>
  <c r="J2" i="4"/>
  <c r="L2" i="4"/>
  <c r="B6" i="6"/>
  <c r="G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2" i="3"/>
  <c r="B3" i="3"/>
  <c r="B4" i="3"/>
  <c r="B5" i="3"/>
  <c r="B6" i="3"/>
  <c r="B7" i="3"/>
  <c r="B8" i="3"/>
  <c r="B9"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L2" i="3"/>
  <c r="L3" i="3"/>
  <c r="L4" i="3"/>
  <c r="L5" i="3"/>
  <c r="L6" i="3"/>
  <c r="L7" i="3"/>
  <c r="L8" i="3"/>
  <c r="L9"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J2" i="3"/>
  <c r="J3" i="3"/>
  <c r="J4" i="3"/>
  <c r="J5" i="3"/>
  <c r="J6" i="3"/>
  <c r="J7" i="3"/>
  <c r="J8" i="3"/>
  <c r="J9"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I2" i="3"/>
  <c r="I3" i="3"/>
  <c r="I4" i="3"/>
  <c r="I5" i="3"/>
  <c r="I6" i="3"/>
  <c r="I7" i="3"/>
  <c r="I8" i="3"/>
  <c r="I9"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B2" i="5"/>
  <c r="G2" i="5"/>
  <c r="I2" i="5"/>
  <c r="J2" i="5"/>
  <c r="G2" i="3"/>
  <c r="G3" i="3"/>
  <c r="G4" i="3"/>
  <c r="G5" i="3"/>
  <c r="G6" i="3"/>
  <c r="G7" i="3"/>
  <c r="G8" i="3"/>
  <c r="G9"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alcChain>
</file>

<file path=xl/sharedStrings.xml><?xml version="1.0" encoding="utf-8"?>
<sst xmlns="http://schemas.openxmlformats.org/spreadsheetml/2006/main" count="178594" uniqueCount="39081">
  <si>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</si>
  <si>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</si>
  <si>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</si>
  <si>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</si>
  <si>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</si>
  <si>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</si>
  <si>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</si>
  <si>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</si>
  <si>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</si>
  <si>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</si>
  <si>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</si>
  <si>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</si>
  <si>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</si>
  <si>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</si>
  <si>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</si>
  <si>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</si>
  <si>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</si>
  <si>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</si>
  <si>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</si>
  <si>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</si>
  <si>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</si>
  <si>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</si>
  <si>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</si>
  <si>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</si>
  <si>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</si>
  <si>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</si>
  <si>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</si>
  <si>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</si>
  <si>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</si>
  <si>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</si>
  <si>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</si>
  <si>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</si>
  <si>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</si>
  <si>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</si>
  <si>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</si>
  <si>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</si>
  <si>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</si>
  <si>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</si>
  <si>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</si>
  <si>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</si>
  <si>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</si>
  <si>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</si>
  <si>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</si>
  <si>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</si>
  <si>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</si>
  <si>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</si>
  <si>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</si>
  <si>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</si>
  <si>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</si>
  <si>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</si>
  <si>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</si>
  <si>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</si>
  <si>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</si>
  <si>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</si>
  <si>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</si>
  <si>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</si>
  <si>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</si>
  <si>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</si>
  <si>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</si>
  <si>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</si>
  <si>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</si>
  <si>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</si>
  <si>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</si>
  <si>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</si>
  <si>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</si>
  <si>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</si>
  <si>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</si>
  <si>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</si>
  <si>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</si>
  <si>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</si>
  <si>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</si>
  <si>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</si>
  <si>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</si>
  <si>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</si>
  <si>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</si>
  <si>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</si>
  <si>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</si>
  <si>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</si>
  <si>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</si>
  <si>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</si>
  <si>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</si>
  <si>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</si>
  <si>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</si>
  <si>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</si>
  <si>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</si>
  <si>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</si>
  <si>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</si>
  <si>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</si>
  <si>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</si>
  <si>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</si>
  <si>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</si>
  <si>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</si>
  <si>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</si>
  <si>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</si>
  <si>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</si>
  <si>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</si>
  <si>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</si>
  <si>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</si>
  <si>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</si>
  <si>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</si>
  <si>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</si>
  <si>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</si>
  <si>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</si>
  <si>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</si>
  <si>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</si>
  <si>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</si>
  <si>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</si>
  <si>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</si>
  <si>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</si>
  <si>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</si>
  <si>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</si>
  <si>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</si>
  <si>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</si>
  <si>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</si>
  <si>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</si>
  <si>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</si>
  <si>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</si>
  <si>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</si>
  <si>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</si>
  <si>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</si>
  <si>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</si>
  <si>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</si>
  <si>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</si>
  <si>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</si>
  <si>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</si>
  <si>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</si>
  <si>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</si>
  <si>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</si>
  <si>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</si>
  <si>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</si>
  <si>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</si>
  <si>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</si>
  <si>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</si>
  <si>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</si>
  <si>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</si>
  <si>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</si>
  <si>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</si>
  <si>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</si>
  <si>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</si>
  <si>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</si>
  <si>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</si>
  <si>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</si>
  <si>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</si>
  <si>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</si>
  <si>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</si>
  <si>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</si>
  <si>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</si>
  <si>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</si>
  <si>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</si>
  <si>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</si>
  <si>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</si>
  <si>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</si>
  <si>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</si>
  <si>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</si>
  <si>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</si>
  <si>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</si>
  <si>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</si>
  <si>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</si>
  <si>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</si>
  <si>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</si>
  <si>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</si>
  <si>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</si>
  <si>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</si>
  <si>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</si>
  <si>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</si>
  <si>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</si>
  <si>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</si>
  <si>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</si>
  <si>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</si>
  <si>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</si>
  <si>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</si>
  <si>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</si>
  <si>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</si>
  <si>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</si>
  <si>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</si>
  <si>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</si>
  <si>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</si>
  <si>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</si>
  <si>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</si>
  <si>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</si>
  <si>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</si>
  <si>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</si>
  <si>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</si>
  <si>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</si>
  <si>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</si>
  <si>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</si>
  <si>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</si>
  <si>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</si>
  <si>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</si>
  <si>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</si>
  <si>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</si>
  <si>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</si>
  <si>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</si>
  <si>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</si>
  <si>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</si>
  <si>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</si>
  <si>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</si>
  <si>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</si>
  <si>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</si>
  <si>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</si>
  <si>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</si>
  <si>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</si>
  <si>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</si>
  <si>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</si>
  <si>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</si>
  <si>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</si>
  <si>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</si>
  <si>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</si>
  <si>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</si>
  <si>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</si>
  <si>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</si>
  <si>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</si>
  <si>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</si>
  <si>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</si>
  <si>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</si>
  <si>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</si>
  <si>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</si>
  <si>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</si>
  <si>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</si>
  <si>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</si>
  <si>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</si>
  <si>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</si>
  <si>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</si>
  <si>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</si>
  <si>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</si>
  <si>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</si>
  <si>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</si>
  <si>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</si>
  <si>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</si>
  <si>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</si>
  <si>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</si>
  <si>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</si>
  <si>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</si>
  <si>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</si>
  <si>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</si>
  <si>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</si>
  <si>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</si>
  <si>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</si>
  <si>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</si>
  <si>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</si>
  <si>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</si>
  <si>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</si>
  <si>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</si>
  <si>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</si>
  <si>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</si>
  <si>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</si>
  <si>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</si>
  <si>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</si>
  <si>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</si>
  <si>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</si>
  <si>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</si>
  <si>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</si>
  <si>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</si>
  <si>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</si>
  <si>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</si>
  <si>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</si>
  <si>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</si>
  <si>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</si>
  <si>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</si>
  <si>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</si>
  <si>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</si>
  <si>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</si>
  <si>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</si>
  <si>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</si>
  <si>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</si>
  <si>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</si>
  <si>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</si>
  <si>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</si>
  <si>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</si>
  <si>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</si>
  <si>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</si>
  <si>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</si>
  <si>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</si>
  <si>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</si>
  <si>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</si>
  <si>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</si>
  <si>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</si>
  <si>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</si>
  <si>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</si>
  <si>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</si>
  <si>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</si>
  <si>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</si>
  <si>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</si>
  <si>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</si>
  <si>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</si>
  <si>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</si>
  <si>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</si>
  <si>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</si>
  <si>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</si>
  <si>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</si>
  <si>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</si>
  <si>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</si>
  <si>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</si>
  <si>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</si>
  <si>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</si>
  <si>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</si>
  <si>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</si>
  <si>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</si>
  <si>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</si>
  <si>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</si>
  <si>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</si>
  <si>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</si>
  <si>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</si>
  <si>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</si>
  <si>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</si>
  <si>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</si>
  <si>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</si>
  <si>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</si>
  <si>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</si>
  <si>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</si>
  <si>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</si>
  <si>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</si>
  <si>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</si>
  <si>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</si>
  <si>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</si>
  <si>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</si>
  <si>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</si>
  <si>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</si>
  <si>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</si>
  <si>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</si>
  <si>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</si>
  <si>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</si>
  <si>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</si>
  <si>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</si>
  <si>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</si>
  <si>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</si>
  <si>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</si>
  <si>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</si>
  <si>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</si>
  <si>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</si>
  <si>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</si>
  <si>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</si>
  <si>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</si>
  <si>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</si>
  <si>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</si>
  <si>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</si>
  <si>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</si>
  <si>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</si>
  <si>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</si>
  <si>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</si>
  <si>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</si>
  <si>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</si>
  <si>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</si>
  <si>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</si>
  <si>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</si>
  <si>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</si>
  <si>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</si>
  <si>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</si>
  <si>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</si>
  <si>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</si>
  <si>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</si>
  <si>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</si>
  <si>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</si>
  <si>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</si>
  <si>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</si>
  <si>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</si>
  <si>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</si>
  <si>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</si>
  <si>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</si>
  <si>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</si>
  <si>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</si>
  <si>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</si>
  <si>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</si>
  <si>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</si>
  <si>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</si>
  <si>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</si>
  <si>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</si>
  <si>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</si>
  <si>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</si>
  <si>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</si>
  <si>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</si>
  <si>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</si>
  <si>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</si>
  <si>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</si>
  <si>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</si>
  <si>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</si>
  <si>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</si>
  <si>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</si>
  <si>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</si>
  <si>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</si>
  <si>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</si>
  <si>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</si>
  <si>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</si>
  <si>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</si>
  <si>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</si>
  <si>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</si>
  <si>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</si>
  <si>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</si>
  <si>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</si>
  <si>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</si>
  <si>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</si>
  <si>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</si>
  <si>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</si>
  <si>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</si>
  <si>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</si>
  <si>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</si>
  <si>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</si>
  <si>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</si>
  <si>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</si>
  <si>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</si>
  <si>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</si>
  <si>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</si>
  <si>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</si>
  <si>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</si>
  <si>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</si>
  <si>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</si>
  <si>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</si>
  <si>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</si>
  <si>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</si>
  <si>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</si>
  <si>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</si>
  <si>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</si>
  <si>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</si>
  <si>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</si>
  <si>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</si>
  <si>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</si>
  <si>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</si>
  <si>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</si>
  <si>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</si>
  <si>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</si>
  <si>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</si>
  <si>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</si>
  <si>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</si>
  <si>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</si>
  <si>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</si>
  <si>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</si>
  <si>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</si>
  <si>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</si>
  <si>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</si>
  <si>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</si>
  <si>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</si>
  <si>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</si>
  <si>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</si>
  <si>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</si>
  <si>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</si>
  <si>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</si>
  <si>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</si>
  <si>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</si>
  <si>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</si>
  <si>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</si>
  <si>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</si>
  <si>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</si>
  <si>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</si>
  <si>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</si>
  <si>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</si>
  <si>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</si>
  <si>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</si>
  <si>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</si>
  <si>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</si>
  <si>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</si>
  <si>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</si>
  <si>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</si>
  <si>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</si>
  <si>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</si>
  <si>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</si>
  <si>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</si>
  <si>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</si>
  <si>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</si>
  <si>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</si>
  <si>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</si>
  <si>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</si>
  <si>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</si>
  <si>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</si>
  <si>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</si>
  <si>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</si>
  <si>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</si>
  <si>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</si>
  <si>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</si>
  <si>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</si>
  <si>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</si>
  <si>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</si>
  <si>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</si>
  <si>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</si>
  <si>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</si>
  <si>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</si>
  <si>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</si>
  <si>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</si>
  <si>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</si>
  <si>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</si>
  <si>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</si>
  <si>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</si>
  <si>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</si>
  <si>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</si>
  <si>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</si>
  <si>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</si>
  <si>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</si>
  <si>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</si>
  <si>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</si>
  <si>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</si>
  <si>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</si>
  <si>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</si>
  <si>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</si>
  <si>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</si>
  <si>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</si>
  <si>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</si>
  <si>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</si>
  <si>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</si>
  <si>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</si>
  <si>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</si>
  <si>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</si>
  <si>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</si>
  <si>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</si>
  <si>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</si>
  <si>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</si>
  <si>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</si>
  <si>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</si>
  <si>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</si>
  <si>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</si>
  <si>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</si>
  <si>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</si>
  <si>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</si>
  <si>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</si>
  <si>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</si>
  <si>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</si>
  <si>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</si>
  <si>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</si>
  <si>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</si>
  <si>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</si>
  <si>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</si>
  <si>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</si>
  <si>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</si>
  <si>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</si>
  <si>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</si>
  <si>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</si>
  <si>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</si>
  <si>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</si>
  <si>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</si>
  <si>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</si>
  <si>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</si>
  <si>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</si>
  <si>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</si>
  <si>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</si>
  <si>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</si>
  <si>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</si>
  <si>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</si>
  <si>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</si>
  <si>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</si>
  <si>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</si>
  <si>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</si>
  <si>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</si>
  <si>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</si>
  <si>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</si>
  <si>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</si>
  <si>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</si>
  <si>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</si>
  <si>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</si>
  <si>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</si>
  <si>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</si>
  <si>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</si>
  <si>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</si>
  <si>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</si>
  <si>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</si>
  <si>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</si>
  <si>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</si>
  <si>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</si>
  <si>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</si>
  <si>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</si>
  <si>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</si>
  <si>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</si>
  <si>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</si>
  <si>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</si>
  <si>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</si>
  <si>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</si>
  <si>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</si>
  <si>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</si>
  <si>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</si>
  <si>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</si>
  <si>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</si>
  <si>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</si>
  <si>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</si>
  <si>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</si>
  <si>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</si>
  <si>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</si>
  <si>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</si>
  <si>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</si>
  <si>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</si>
  <si>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</si>
  <si>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</si>
  <si>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</si>
  <si>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</si>
  <si>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</si>
  <si>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</si>
  <si>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</si>
  <si>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</si>
  <si>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</si>
  <si>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</si>
  <si>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</si>
  <si>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</si>
  <si>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</si>
  <si>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</si>
  <si>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</si>
  <si>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</si>
  <si>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</si>
  <si>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</si>
  <si>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</si>
  <si>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</si>
  <si>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</si>
  <si>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</si>
  <si>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</si>
  <si>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</si>
  <si>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</si>
  <si>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</si>
  <si>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</si>
  <si>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</si>
  <si>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</si>
  <si>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</si>
  <si>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</si>
  <si>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</si>
  <si>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</si>
  <si>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</si>
  <si>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</si>
  <si>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</si>
  <si>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</si>
  <si>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</si>
  <si>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</si>
  <si>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</si>
  <si>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</si>
  <si>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</si>
  <si>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</si>
  <si>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</si>
  <si>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</si>
  <si>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</si>
  <si>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</si>
  <si>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</si>
  <si>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</si>
  <si>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</si>
  <si>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</si>
  <si>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</si>
  <si>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</si>
  <si>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</si>
  <si>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</si>
  <si>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</si>
  <si>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</si>
  <si>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</si>
  <si>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</si>
  <si>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</si>
  <si>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</si>
  <si>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</si>
  <si>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</si>
  <si>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</si>
  <si>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</si>
  <si>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</si>
  <si>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</si>
  <si>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</si>
  <si>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</si>
  <si>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</si>
  <si>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</si>
  <si>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</si>
  <si>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</si>
  <si>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</si>
  <si>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</si>
  <si>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</si>
  <si>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</si>
  <si>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</si>
  <si>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</si>
  <si>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</si>
  <si>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</si>
  <si>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</si>
  <si>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</si>
  <si>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</si>
  <si>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</si>
  <si>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</si>
  <si>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</si>
  <si>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</si>
  <si>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</si>
  <si>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</si>
  <si>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</si>
  <si>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</si>
  <si>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</si>
  <si>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</si>
  <si>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</si>
  <si>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</si>
  <si>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</si>
  <si>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</si>
  <si>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</si>
  <si>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</si>
  <si>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</si>
  <si>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</si>
  <si>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</si>
  <si>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</si>
  <si>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</si>
  <si>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</si>
  <si>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</si>
  <si>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</si>
  <si>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</si>
  <si>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</si>
  <si>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</si>
  <si>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</si>
  <si>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</si>
  <si>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</si>
  <si>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</si>
  <si>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</si>
  <si>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</si>
  <si>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</si>
  <si>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</si>
  <si>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</si>
  <si>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</si>
  <si>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</si>
  <si>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</si>
  <si>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</si>
  <si>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</si>
  <si>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</si>
  <si>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</si>
  <si>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</si>
  <si>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</si>
  <si>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</si>
  <si>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</si>
  <si>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</si>
  <si>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</si>
  <si>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</si>
  <si>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</si>
  <si>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</si>
  <si>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</si>
  <si>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</si>
  <si>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</si>
  <si>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</si>
  <si>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</si>
  <si>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</si>
  <si>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</si>
  <si>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</si>
  <si>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</si>
  <si>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</si>
  <si>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</si>
  <si>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</si>
  <si>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</si>
  <si>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</si>
  <si>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</si>
  <si>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</si>
  <si>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</si>
  <si>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</si>
  <si>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</si>
  <si>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</si>
  <si>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</si>
  <si>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</si>
  <si>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</si>
  <si>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</si>
  <si>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</si>
  <si>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</si>
  <si>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</si>
  <si>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</si>
  <si>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</si>
  <si>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</si>
  <si>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</si>
  <si>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</si>
  <si>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</si>
  <si>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</si>
  <si>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</si>
  <si>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</si>
  <si>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</si>
  <si>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</si>
  <si>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</si>
  <si>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</si>
  <si>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</si>
  <si>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</si>
  <si>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</si>
  <si>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</si>
  <si>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</si>
  <si>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</si>
  <si>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</si>
  <si>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</si>
  <si>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</si>
  <si>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</si>
  <si>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</si>
  <si>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</si>
  <si>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</si>
  <si>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</si>
  <si>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</si>
  <si>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</si>
  <si>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</si>
  <si>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</si>
  <si>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</si>
  <si>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</si>
  <si>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</si>
  <si>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</si>
  <si>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</si>
  <si>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</si>
  <si>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</si>
  <si>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</si>
  <si>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</si>
  <si>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</si>
  <si>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</si>
  <si>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</si>
  <si>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</si>
  <si>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</si>
  <si>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</si>
  <si>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</si>
  <si>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</si>
  <si>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</si>
  <si>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</si>
  <si>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</si>
  <si>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</si>
  <si>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</si>
  <si>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</si>
  <si>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</si>
  <si>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</si>
  <si>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</si>
  <si>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</si>
  <si>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</si>
  <si>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</si>
  <si>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</si>
  <si>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</si>
  <si>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</si>
  <si>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</si>
  <si>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</si>
  <si>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</si>
  <si>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</si>
  <si>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</si>
  <si>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</si>
  <si>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</si>
  <si>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</si>
  <si>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</si>
  <si>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</si>
  <si>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</si>
  <si>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</si>
  <si>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</si>
  <si>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</si>
  <si>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</si>
  <si>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</si>
  <si>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</si>
  <si>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</si>
  <si>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</si>
  <si>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</si>
  <si>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</si>
  <si>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</si>
  <si>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</si>
  <si>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</si>
  <si>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</si>
  <si>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</si>
  <si>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</si>
  <si>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</si>
  <si>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</si>
  <si>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</si>
  <si>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</si>
  <si>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</si>
  <si>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</si>
  <si>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</si>
  <si>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</si>
  <si>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</si>
  <si>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</si>
  <si>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</si>
  <si>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</si>
  <si>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</si>
  <si>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</si>
  <si>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</si>
  <si>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</si>
  <si>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</si>
  <si>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</si>
  <si>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</si>
  <si>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</si>
  <si>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</si>
  <si>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</si>
  <si>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</si>
  <si>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</si>
  <si>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</si>
  <si>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</si>
  <si>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</si>
  <si>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</si>
  <si>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</si>
  <si>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</si>
  <si>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</si>
  <si>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</si>
  <si>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</si>
  <si>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</si>
  <si>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</si>
  <si>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</si>
  <si>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</si>
  <si>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</si>
  <si>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</si>
  <si>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</si>
  <si>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</si>
  <si>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</si>
  <si>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</si>
  <si>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</si>
  <si>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</si>
  <si>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</si>
  <si>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</si>
  <si>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</si>
  <si>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</si>
  <si>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</si>
  <si>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</si>
  <si>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</si>
  <si>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</si>
  <si>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</si>
  <si>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</si>
  <si>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</si>
  <si>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</si>
  <si>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</si>
  <si>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</si>
  <si>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</si>
  <si>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</si>
  <si>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</si>
  <si>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</si>
  <si>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</si>
  <si>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</si>
  <si>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</si>
  <si>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</si>
  <si>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</si>
  <si>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</si>
  <si>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</si>
  <si>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</si>
  <si>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</si>
  <si>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</si>
  <si>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</si>
  <si>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</si>
  <si>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</si>
  <si>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</si>
  <si>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</si>
  <si>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</si>
  <si>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</si>
  <si>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</si>
  <si>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</si>
  <si>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</si>
  <si>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</si>
  <si>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</si>
  <si>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</si>
  <si>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</si>
  <si>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</si>
  <si>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</si>
  <si>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</si>
  <si>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</si>
  <si>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</si>
  <si>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</si>
  <si>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</si>
  <si>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</si>
  <si>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</si>
  <si>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</si>
  <si>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</si>
  <si>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</si>
  <si>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</si>
  <si>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</si>
  <si>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</si>
  <si>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</si>
  <si>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</si>
  <si>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</si>
  <si>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</si>
  <si>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</si>
  <si>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</si>
  <si>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</si>
  <si>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</si>
  <si>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</si>
  <si>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</si>
  <si>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</si>
  <si>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</si>
  <si>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</si>
  <si>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</si>
  <si>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</si>
  <si>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</si>
  <si>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</si>
  <si>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</si>
  <si>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</si>
  <si>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</si>
  <si>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</si>
  <si>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</si>
  <si>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</si>
  <si>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</si>
  <si>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</si>
  <si>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</si>
  <si>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</si>
  <si>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</si>
  <si>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</si>
  <si>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</si>
  <si>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</si>
  <si>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</si>
  <si>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</si>
  <si>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</si>
  <si>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</si>
  <si>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</si>
  <si>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</si>
  <si>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</si>
  <si>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</si>
  <si>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</si>
  <si>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</si>
  <si>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</si>
  <si>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</si>
  <si>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</si>
  <si>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</si>
  <si>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</si>
  <si>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</si>
  <si>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</si>
  <si>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</si>
  <si>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</si>
  <si>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</si>
  <si>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</si>
  <si>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</si>
  <si>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</si>
  <si>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</si>
  <si>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</si>
  <si>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</si>
  <si>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</si>
  <si>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</si>
  <si>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</si>
  <si>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</si>
  <si>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</si>
  <si>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</si>
  <si>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</si>
  <si>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</si>
  <si>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</si>
  <si>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</si>
  <si>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</si>
  <si>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</si>
  <si>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</si>
  <si>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</si>
  <si>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</si>
  <si>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</si>
  <si>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</si>
  <si>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</si>
  <si>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</si>
  <si>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</si>
  <si>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</si>
  <si>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</si>
  <si>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</si>
  <si>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</si>
  <si>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</si>
  <si>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</si>
  <si>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</si>
  <si>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</si>
  <si>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</si>
  <si>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</si>
  <si>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</si>
  <si>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</si>
  <si>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</si>
  <si>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</si>
  <si>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</si>
  <si>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</si>
  <si>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</si>
  <si>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</si>
  <si>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</si>
  <si>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</si>
  <si>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</si>
  <si>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</si>
  <si>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</si>
  <si>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</si>
  <si>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</si>
  <si>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</si>
  <si>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</si>
  <si>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</si>
  <si>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</si>
  <si>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</si>
  <si>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</si>
  <si>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</si>
  <si>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</si>
  <si>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</si>
  <si>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</si>
  <si>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</si>
  <si>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</si>
  <si>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</si>
  <si>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</si>
  <si>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</si>
  <si>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</si>
  <si>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</si>
  <si>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</si>
  <si>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</si>
  <si>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</si>
  <si>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</si>
  <si>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</si>
  <si>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</si>
  <si>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</si>
  <si>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</si>
  <si>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</si>
  <si>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</si>
  <si>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</si>
  <si>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</si>
  <si>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</si>
  <si>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</si>
  <si>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</si>
  <si>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</si>
  <si>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</si>
  <si>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</si>
  <si>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</si>
  <si>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</si>
  <si>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</si>
  <si>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</si>
  <si>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</si>
  <si>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</si>
  <si>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</si>
  <si>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</si>
  <si>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</si>
  <si>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</si>
  <si>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</si>
  <si>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</si>
  <si>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</si>
  <si>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</si>
  <si>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</si>
  <si>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</si>
  <si>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</si>
  <si>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</si>
  <si>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</si>
  <si>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</si>
  <si>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</si>
  <si>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</si>
  <si>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</si>
  <si>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</si>
  <si>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</si>
  <si>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</si>
  <si>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</si>
  <si>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</si>
  <si>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</si>
  <si>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</si>
  <si>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</si>
  <si>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</si>
  <si>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</si>
  <si>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</si>
  <si>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</si>
  <si>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</si>
  <si>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</si>
  <si>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</si>
  <si>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</si>
  <si>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</si>
  <si>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</si>
  <si>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</si>
  <si>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</si>
  <si>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</si>
  <si>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</si>
  <si>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</si>
  <si>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</si>
  <si>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</si>
  <si>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</si>
  <si>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</si>
  <si>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</si>
  <si>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</si>
  <si>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</si>
  <si>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</si>
  <si>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</si>
  <si>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</si>
  <si>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</si>
  <si>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</si>
  <si>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</si>
  <si>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</si>
  <si>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</si>
  <si>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</si>
  <si>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</si>
  <si>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</si>
  <si>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</si>
  <si>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</si>
  <si>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</si>
  <si>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</si>
  <si>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</si>
  <si>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</si>
  <si>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</si>
  <si>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</si>
  <si>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</si>
  <si>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</si>
  <si>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</si>
  <si>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</si>
  <si>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</si>
  <si>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</si>
  <si>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</si>
  <si>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</si>
  <si>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</si>
  <si>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</si>
  <si>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</si>
  <si>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</si>
  <si>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</si>
  <si>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</si>
  <si>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</si>
  <si>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</si>
  <si>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</si>
  <si>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</si>
  <si>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</si>
  <si>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</si>
  <si>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</si>
  <si>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</si>
  <si>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</si>
  <si>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</si>
  <si>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</si>
  <si>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</si>
  <si>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</si>
  <si>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</si>
  <si>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</si>
  <si>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</si>
  <si>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</si>
  <si>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</si>
  <si>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</si>
  <si>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</si>
  <si>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</si>
  <si>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</si>
  <si>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</si>
  <si>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</si>
  <si>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</si>
  <si>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</si>
  <si>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</si>
  <si>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</si>
  <si>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</si>
  <si>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</si>
  <si>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</si>
  <si>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</si>
  <si>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</si>
  <si>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</si>
  <si>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</si>
  <si>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</si>
  <si>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</si>
  <si>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</si>
  <si>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</si>
  <si>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</si>
  <si>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</si>
  <si>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</si>
  <si>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</si>
  <si>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</si>
  <si>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</si>
  <si>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</si>
  <si>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</si>
  <si>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</si>
  <si>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</si>
  <si>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</si>
  <si>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</si>
  <si>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</si>
  <si>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</si>
  <si>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</si>
  <si>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</si>
  <si>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</si>
  <si>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</si>
  <si>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</si>
  <si>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</si>
  <si>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</si>
  <si>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</si>
  <si>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</si>
  <si>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</si>
  <si>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</si>
  <si>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</si>
  <si>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</si>
  <si>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</si>
  <si>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</si>
  <si>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</si>
  <si>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</si>
  <si>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</si>
  <si>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</si>
  <si>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</si>
  <si>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</si>
  <si>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</si>
  <si>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</si>
  <si>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</si>
  <si>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</si>
  <si>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</si>
  <si>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</si>
  <si>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</si>
  <si>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</si>
  <si>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</si>
  <si>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</si>
  <si>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</si>
  <si>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</si>
  <si>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</si>
  <si>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</si>
  <si>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</si>
  <si>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</si>
  <si>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</si>
  <si>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</si>
  <si>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</si>
  <si>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</si>
  <si>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</si>
  <si>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</si>
  <si>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</si>
  <si>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</si>
  <si>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</si>
  <si>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</si>
  <si>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</si>
  <si>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</si>
  <si>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</si>
  <si>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</si>
  <si>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</si>
  <si>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</si>
  <si>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</si>
  <si>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</si>
  <si>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</si>
  <si>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</si>
  <si>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</si>
  <si>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</si>
  <si>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</si>
  <si>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</si>
  <si>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</si>
  <si>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</si>
  <si>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</si>
  <si>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</si>
  <si>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</si>
  <si>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</si>
  <si>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</si>
  <si>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</si>
  <si>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</si>
  <si>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</si>
  <si>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</si>
  <si>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</si>
  <si>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</si>
  <si>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</si>
  <si>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</si>
  <si>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</si>
  <si>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</si>
  <si>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</si>
  <si>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</si>
  <si>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</si>
  <si>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</si>
  <si>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</si>
  <si>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</si>
  <si>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</si>
  <si>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</si>
  <si>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</si>
  <si>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</si>
  <si>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</si>
  <si>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</si>
  <si>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</si>
  <si>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</si>
  <si>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</si>
  <si>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</si>
  <si>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</si>
  <si>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</si>
  <si>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</si>
  <si>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</si>
  <si>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</si>
  <si>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</si>
  <si>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</si>
  <si>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</si>
  <si>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</si>
  <si>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</si>
  <si>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</si>
  <si>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</si>
  <si>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</si>
  <si>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</si>
  <si>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</si>
  <si>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</si>
  <si>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</si>
  <si>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</si>
  <si>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</si>
  <si>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</si>
  <si>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</si>
  <si>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</si>
  <si>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</si>
  <si>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</si>
  <si>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</si>
  <si>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</si>
  <si>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</si>
  <si>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</si>
  <si>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</si>
  <si>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</si>
  <si>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</si>
  <si>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</si>
  <si>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</si>
  <si>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</si>
  <si>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</si>
  <si>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</si>
  <si>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</si>
  <si>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</si>
  <si>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</si>
  <si>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</si>
  <si>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</si>
  <si>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</si>
  <si>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</si>
  <si>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</si>
  <si>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</si>
  <si>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</si>
  <si>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</si>
  <si>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</si>
  <si>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</si>
  <si>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</si>
  <si>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</si>
  <si>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</si>
  <si>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</si>
  <si>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</si>
  <si>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</si>
  <si>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</si>
  <si>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</si>
  <si>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</si>
  <si>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</si>
  <si>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</si>
  <si>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</si>
  <si>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</si>
  <si>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</si>
  <si>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</si>
  <si>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</si>
  <si>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</si>
  <si>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</si>
  <si>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</si>
  <si>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</si>
  <si>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</si>
  <si>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</si>
  <si>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</si>
  <si>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</si>
  <si>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</si>
  <si>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</si>
  <si>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</si>
  <si>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</si>
  <si>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</si>
  <si>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</si>
  <si>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</si>
  <si>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</si>
  <si>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</si>
  <si>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</si>
  <si>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</si>
  <si>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</si>
  <si>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</si>
  <si>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</si>
  <si>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</si>
  <si>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</si>
  <si>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</si>
  <si>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</si>
  <si>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</si>
  <si>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</si>
  <si>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</si>
  <si>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</si>
  <si>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</si>
  <si>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</si>
  <si>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</si>
  <si>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</si>
  <si>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</si>
  <si>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</si>
  <si>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</si>
  <si>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</si>
  <si>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</si>
  <si>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</si>
  <si>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</si>
  <si>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</si>
  <si>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</si>
  <si>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</si>
  <si>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</si>
  <si>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</si>
  <si>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</si>
  <si>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</si>
  <si>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</si>
  <si>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</si>
  <si>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</si>
  <si>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</si>
  <si>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</si>
  <si>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</si>
  <si>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</si>
  <si>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</si>
  <si>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</si>
  <si>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</si>
  <si>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</si>
  <si>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</si>
  <si>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</si>
  <si>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</si>
  <si>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</si>
  <si>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</si>
  <si>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</si>
  <si>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</si>
  <si>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</si>
  <si>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</si>
  <si>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</si>
  <si>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</si>
  <si>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</si>
  <si>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</si>
  <si>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</si>
  <si>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</si>
  <si>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</si>
  <si>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</si>
  <si>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</si>
  <si>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</si>
  <si>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</si>
  <si>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</si>
  <si>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</si>
  <si>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</si>
  <si>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</si>
  <si>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</si>
  <si>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</si>
  <si>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</si>
  <si>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</si>
  <si>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</si>
  <si>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</si>
  <si>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</si>
  <si>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</si>
  <si>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</si>
  <si>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</si>
  <si>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</si>
  <si>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</si>
  <si>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</si>
  <si>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</si>
  <si>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</si>
  <si>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</si>
  <si>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</si>
  <si>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</si>
  <si>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</si>
  <si>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</si>
  <si>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</si>
  <si>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</si>
  <si>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</si>
  <si>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</si>
  <si>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</si>
  <si>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</si>
  <si>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</si>
  <si>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</si>
  <si>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</si>
  <si>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</si>
  <si>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</si>
  <si>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</si>
  <si>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</si>
  <si>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</si>
  <si>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</si>
  <si>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</si>
  <si>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</si>
  <si>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</si>
  <si>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</si>
  <si>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</si>
  <si>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</si>
  <si>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</si>
  <si>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</si>
  <si>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</si>
  <si>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</si>
  <si>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</si>
  <si>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</si>
  <si>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</si>
  <si>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</si>
  <si>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</si>
  <si>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</si>
  <si>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</si>
  <si>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</si>
  <si>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</si>
  <si>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</si>
  <si>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</si>
  <si>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</si>
  <si>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</si>
  <si>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</si>
  <si>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</si>
  <si>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</si>
  <si>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</si>
  <si>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</si>
  <si>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</si>
  <si>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</si>
  <si>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</si>
  <si>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</si>
  <si>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</si>
  <si>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</si>
  <si>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</si>
  <si>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</si>
  <si>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</si>
  <si>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</si>
  <si>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</si>
  <si>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</si>
  <si>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</si>
  <si>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</si>
  <si>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</si>
  <si>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</si>
  <si>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</si>
  <si>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</si>
  <si>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</si>
  <si>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</si>
  <si>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</si>
  <si>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</si>
  <si>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</si>
  <si>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</si>
  <si>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</si>
  <si>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</si>
  <si>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</si>
  <si>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</si>
  <si>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</si>
  <si>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</si>
  <si>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</si>
  <si>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</si>
  <si>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</si>
  <si>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</si>
  <si>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</si>
  <si>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</si>
  <si>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</si>
  <si>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</si>
  <si>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</si>
  <si>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</si>
  <si>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</si>
  <si>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</si>
  <si>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</si>
  <si>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</si>
  <si>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</si>
  <si>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</si>
  <si>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</si>
  <si>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</si>
  <si>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</si>
  <si>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</si>
  <si>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</si>
  <si>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</si>
  <si>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</si>
  <si>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</si>
  <si>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</si>
  <si>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</si>
  <si>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</si>
  <si>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</si>
  <si>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</si>
  <si>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</si>
  <si>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</si>
  <si>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</si>
  <si>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</si>
  <si>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</si>
  <si>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</si>
  <si>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</si>
  <si>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</si>
  <si>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</si>
  <si>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</si>
  <si>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</si>
  <si>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</si>
  <si>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</si>
  <si>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</si>
  <si>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</si>
  <si>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</si>
  <si>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</si>
  <si>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</si>
  <si>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</si>
  <si>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</si>
  <si>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</si>
  <si>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</si>
  <si>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</si>
  <si>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</si>
  <si>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</si>
  <si>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</si>
  <si>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</si>
  <si>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</si>
  <si>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</si>
  <si>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</si>
  <si>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</si>
  <si>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</si>
  <si>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</si>
  <si>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</si>
  <si>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</si>
  <si>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</si>
  <si>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</si>
  <si>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</si>
  <si>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</si>
  <si>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</si>
  <si>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</si>
  <si>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</si>
  <si>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</si>
  <si>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</si>
  <si>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</si>
  <si>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</si>
  <si>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</si>
  <si>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</si>
  <si>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</si>
  <si>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</si>
  <si>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</si>
  <si>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</si>
  <si>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</si>
  <si>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</si>
  <si>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</si>
  <si>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</si>
  <si>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</si>
  <si>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</si>
  <si>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</si>
  <si>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</si>
  <si>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</si>
  <si>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</si>
  <si>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</si>
  <si>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</si>
  <si>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</si>
  <si>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</si>
  <si>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</si>
  <si>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</si>
  <si>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</si>
  <si>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</si>
  <si>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</si>
  <si>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</si>
  <si>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</si>
  <si>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</si>
  <si>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</si>
  <si>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</si>
  <si>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</si>
  <si>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</si>
  <si>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</si>
  <si>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</si>
  <si>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</si>
  <si>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</si>
  <si>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</si>
  <si>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</si>
  <si>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</si>
  <si>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</si>
  <si>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</si>
  <si>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</si>
  <si>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</si>
  <si>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</si>
  <si>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</si>
  <si>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</si>
  <si>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</si>
  <si>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</si>
  <si>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</si>
  <si>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</si>
  <si>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</si>
  <si>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</si>
  <si>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</si>
  <si>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</si>
  <si>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</si>
  <si>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</si>
  <si>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</si>
  <si>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</si>
  <si>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</si>
  <si>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</si>
  <si>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</si>
  <si>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</si>
  <si>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</si>
  <si>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</si>
  <si>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</si>
  <si>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</si>
  <si>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</si>
  <si>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</si>
  <si>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</si>
  <si>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</si>
  <si>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</si>
  <si>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</si>
  <si>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</si>
  <si>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</si>
  <si>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</si>
  <si>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</si>
  <si>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</si>
  <si>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</si>
  <si>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</si>
  <si>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</si>
  <si>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</si>
  <si>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</si>
  <si>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</si>
  <si>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</si>
  <si>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</si>
  <si>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</si>
  <si>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</si>
  <si>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</si>
  <si>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</si>
  <si>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</si>
  <si>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</si>
  <si>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</si>
  <si>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</si>
  <si>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</si>
  <si>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</si>
  <si>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</si>
  <si>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</si>
  <si>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</si>
  <si>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</si>
  <si>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</si>
  <si>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</si>
  <si>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</si>
  <si>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</si>
  <si>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</si>
  <si>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</si>
  <si>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</si>
  <si>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</si>
  <si>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</si>
  <si>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</si>
  <si>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</si>
  <si>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</si>
  <si>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</si>
  <si>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</si>
  <si>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</si>
  <si>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</si>
  <si>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</si>
  <si>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</si>
  <si>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</si>
  <si>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</si>
  <si>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</si>
  <si>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</si>
  <si>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</si>
  <si>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</si>
  <si>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</si>
  <si>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</si>
  <si>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</si>
  <si>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</si>
  <si>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</si>
  <si>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</si>
  <si>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</si>
  <si>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</si>
  <si>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</si>
  <si>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</si>
  <si>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</si>
  <si>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</si>
  <si>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</si>
  <si>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</si>
  <si>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</si>
  <si>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</si>
  <si>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</si>
  <si>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</si>
  <si>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</si>
  <si>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</si>
  <si>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</si>
  <si>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</si>
  <si>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</si>
  <si>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</si>
  <si>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</si>
  <si>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</si>
  <si>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</si>
  <si>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</si>
  <si>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</si>
  <si>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</si>
  <si>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</si>
  <si>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</si>
  <si>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</si>
  <si>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</si>
  <si>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</si>
  <si>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</si>
  <si>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</si>
  <si>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</si>
  <si>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</si>
  <si>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</si>
  <si>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</si>
  <si>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</si>
  <si>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</si>
  <si>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</si>
  <si>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</si>
  <si>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</si>
  <si>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</si>
  <si>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</si>
  <si>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</si>
  <si>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</si>
  <si>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</si>
  <si>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</si>
  <si>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</si>
  <si>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</si>
  <si>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</si>
  <si>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</si>
  <si>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</si>
  <si>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</si>
  <si>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</si>
  <si>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</si>
  <si>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</si>
  <si>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</si>
  <si>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</si>
  <si>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</si>
  <si>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</si>
  <si>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</si>
  <si>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</si>
  <si>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</si>
  <si>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</si>
  <si>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</si>
  <si>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</si>
  <si>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</si>
  <si>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</si>
  <si>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</si>
  <si>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</si>
  <si>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</si>
  <si>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</si>
  <si>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</si>
  <si>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</si>
  <si>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</si>
  <si>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</si>
  <si>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</si>
  <si>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</si>
  <si>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</si>
  <si>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</si>
  <si>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</si>
  <si>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</si>
  <si>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</si>
  <si>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</si>
  <si>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</si>
  <si>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</si>
  <si>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</si>
  <si>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</si>
  <si>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</si>
  <si>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</si>
  <si>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</si>
  <si>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</si>
  <si>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</si>
  <si>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</si>
  <si>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</si>
  <si>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</si>
  <si>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</si>
  <si>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</si>
  <si>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</si>
  <si>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</si>
  <si>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</si>
  <si>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</si>
  <si>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</si>
  <si>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</si>
  <si>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</si>
  <si>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</si>
  <si>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</si>
  <si>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</si>
  <si>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</si>
  <si>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</si>
  <si>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</si>
  <si>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</si>
  <si>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</si>
  <si>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</si>
  <si>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</si>
  <si>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</si>
  <si>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</si>
  <si>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</si>
  <si>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</si>
  <si>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</si>
  <si>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</si>
  <si>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</si>
  <si>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</si>
  <si>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</si>
  <si>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</si>
  <si>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</si>
  <si>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</si>
  <si>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</si>
  <si>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</si>
  <si>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</si>
  <si>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</si>
  <si>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</si>
  <si>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</si>
  <si>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</si>
  <si>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</si>
  <si>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</si>
  <si>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</si>
  <si>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</si>
  <si>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</si>
  <si>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</si>
  <si>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</si>
  <si>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</si>
  <si>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</si>
  <si>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</si>
  <si>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</si>
  <si>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</si>
  <si>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</si>
  <si>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</si>
  <si>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</si>
  <si>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</si>
  <si>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</si>
  <si>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</si>
  <si>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</si>
  <si>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</si>
  <si>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</si>
  <si>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</si>
  <si>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</si>
  <si>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</si>
  <si>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</si>
  <si>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</si>
  <si>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</si>
  <si>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</si>
  <si>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</si>
  <si>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</si>
  <si>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</si>
  <si>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</si>
  <si>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</si>
  <si>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</si>
  <si>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</si>
  <si>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</si>
  <si>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</si>
  <si>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</si>
  <si>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</si>
  <si>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</si>
  <si>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</si>
  <si>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</si>
  <si>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</si>
  <si>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</si>
  <si>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</si>
  <si>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</si>
  <si>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</si>
  <si>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</si>
  <si>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</si>
  <si>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</si>
  <si>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</si>
  <si>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</si>
  <si>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</si>
  <si>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</si>
  <si>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</si>
  <si>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</si>
  <si>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</si>
  <si>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</si>
  <si>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</si>
  <si>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</si>
  <si>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</si>
  <si>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</si>
  <si>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</si>
  <si>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</si>
  <si>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</si>
  <si>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</si>
  <si>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</si>
  <si>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</si>
  <si>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</si>
  <si>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</si>
  <si>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</si>
  <si>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</si>
  <si>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</si>
  <si>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</si>
  <si>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</si>
  <si>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</si>
  <si>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</si>
  <si>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</si>
  <si>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</si>
  <si>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</si>
  <si>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</si>
  <si>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</si>
  <si>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</si>
  <si>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</si>
  <si>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</si>
  <si>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</si>
  <si>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</si>
  <si>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</si>
  <si>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</si>
  <si>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</si>
  <si>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</si>
  <si>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</si>
  <si>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</si>
  <si>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</si>
  <si>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</si>
  <si>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</si>
  <si>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</si>
  <si>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</si>
  <si>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</si>
  <si>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</si>
  <si>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</si>
  <si>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</si>
  <si>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</si>
  <si>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</si>
  <si>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</si>
  <si>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</si>
  <si>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</si>
  <si>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</si>
  <si>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</si>
  <si>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</si>
  <si>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</si>
  <si>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</si>
  <si>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</si>
  <si>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</si>
  <si>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</si>
  <si>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</si>
  <si>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</si>
  <si>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</si>
  <si>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</si>
  <si>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</si>
  <si>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</si>
  <si>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</si>
  <si>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</si>
  <si>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</si>
  <si>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</si>
  <si>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</si>
  <si>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</si>
  <si>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</si>
  <si>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</si>
  <si>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</si>
  <si>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</si>
  <si>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</si>
  <si>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</si>
  <si>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</si>
  <si>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</si>
  <si>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</si>
  <si>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</si>
  <si>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</si>
  <si>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</si>
  <si>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</si>
  <si>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</si>
  <si>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</si>
  <si>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</si>
  <si>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</si>
  <si>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</si>
  <si>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</si>
  <si>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</si>
  <si>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</si>
  <si>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</si>
  <si>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</si>
  <si>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</si>
  <si>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</si>
  <si>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</si>
  <si>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</si>
  <si>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</si>
  <si>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</si>
  <si>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</si>
  <si>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</si>
  <si>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</si>
  <si>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</si>
  <si>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</si>
  <si>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</si>
  <si>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</si>
  <si>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</si>
  <si>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</si>
  <si>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</si>
  <si>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</si>
  <si>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</si>
  <si>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</si>
  <si>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</si>
  <si>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</si>
  <si>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</si>
  <si>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</si>
  <si>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</si>
  <si>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</si>
  <si>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</si>
  <si>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</si>
  <si>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</si>
  <si>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</si>
  <si>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</si>
  <si>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</si>
  <si>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</si>
  <si>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</si>
  <si>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</si>
  <si>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</si>
  <si>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</si>
  <si>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</si>
  <si>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</si>
  <si>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</si>
  <si>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</si>
  <si>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</si>
  <si>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</si>
  <si>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</si>
  <si>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</si>
  <si>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</si>
  <si>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</si>
  <si>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</si>
  <si>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</si>
  <si>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</si>
  <si>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</si>
  <si>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</si>
  <si>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</si>
  <si>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</si>
  <si>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</si>
  <si>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</si>
  <si>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</si>
  <si>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</si>
  <si>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</si>
  <si>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</si>
  <si>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</si>
  <si>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</si>
  <si>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</si>
  <si>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</si>
  <si>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</si>
  <si>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</si>
  <si>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</si>
  <si>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</si>
  <si>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</si>
  <si>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</si>
  <si>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</si>
  <si>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</si>
  <si>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</si>
  <si>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</si>
  <si>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</si>
  <si>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</si>
  <si>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</si>
  <si>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</si>
  <si>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</si>
  <si>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</si>
  <si>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</si>
  <si>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</si>
  <si>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</si>
  <si>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</si>
  <si>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</si>
  <si>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</si>
  <si>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</si>
  <si>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</si>
  <si>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</si>
  <si>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</si>
  <si>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</si>
  <si>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</si>
  <si>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</si>
  <si>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</si>
  <si>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</si>
  <si>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</si>
  <si>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</si>
  <si>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</si>
  <si>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</si>
  <si>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</si>
  <si>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</si>
  <si>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</si>
  <si>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</si>
  <si>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</si>
  <si>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</si>
  <si>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</si>
  <si>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</si>
  <si>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</si>
  <si>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</si>
  <si>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</si>
  <si>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</si>
  <si>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</si>
  <si>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</si>
  <si>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</si>
  <si>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</si>
  <si>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</si>
  <si>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</si>
  <si>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</si>
  <si>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</si>
  <si>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</si>
  <si>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</si>
  <si>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</si>
  <si>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</si>
  <si>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</si>
  <si>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</si>
  <si>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</si>
  <si>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</si>
  <si>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</si>
  <si>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</si>
  <si>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</si>
  <si>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</si>
  <si>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</si>
  <si>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</si>
  <si>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</si>
  <si>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</si>
  <si>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</si>
  <si>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</si>
  <si>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</si>
  <si>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</si>
  <si>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</si>
  <si>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</si>
  <si>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</si>
  <si>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</si>
  <si>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</si>
  <si>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</si>
  <si>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</si>
  <si>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</si>
  <si>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</si>
  <si>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</si>
  <si>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</si>
  <si>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</si>
  <si>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</si>
  <si>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</si>
  <si>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</si>
  <si>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</si>
  <si>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</si>
  <si>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</si>
  <si>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</si>
  <si>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</si>
  <si>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</si>
  <si>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</si>
  <si>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</si>
  <si>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</si>
  <si>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</si>
  <si>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</si>
  <si>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</si>
  <si>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</si>
  <si>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</si>
  <si>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</si>
  <si>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</si>
  <si>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</si>
  <si>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</si>
  <si>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</si>
  <si>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</si>
  <si>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</si>
  <si>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</si>
  <si>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</si>
  <si>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</si>
  <si>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</si>
  <si>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</si>
  <si>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</si>
  <si>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</si>
  <si>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</si>
  <si>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</si>
  <si>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</si>
  <si>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</si>
  <si>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</si>
  <si>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</si>
  <si>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</si>
  <si>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</si>
  <si>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</si>
  <si>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</si>
  <si>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</si>
  <si>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</si>
  <si>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</si>
  <si>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</si>
  <si>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</si>
  <si>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</si>
  <si>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</si>
  <si>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</si>
  <si>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</si>
  <si>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</si>
  <si>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</si>
  <si>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</si>
  <si>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</si>
  <si>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</si>
  <si>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</si>
  <si>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</si>
  <si>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</si>
  <si>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</si>
  <si>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</si>
  <si>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</si>
  <si>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</si>
  <si>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</si>
  <si>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</si>
  <si>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</si>
  <si>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</si>
  <si>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</si>
  <si>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</si>
  <si>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</si>
  <si>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</si>
  <si>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</si>
  <si>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</si>
  <si>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</si>
  <si>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</si>
  <si>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</si>
  <si>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</si>
  <si>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</si>
  <si>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</si>
  <si>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</si>
  <si>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</si>
  <si>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</si>
  <si>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</si>
  <si>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</si>
  <si>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</si>
  <si>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</si>
  <si>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</si>
  <si>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</si>
  <si>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</si>
  <si>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</si>
  <si>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</si>
  <si>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</si>
  <si>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</si>
  <si>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</si>
  <si>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</si>
  <si>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</si>
  <si>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</si>
  <si>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</si>
  <si>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</si>
  <si>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</si>
  <si>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</si>
  <si>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</si>
  <si>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</si>
  <si>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</si>
  <si>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</si>
  <si>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</si>
  <si>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</si>
  <si>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</si>
  <si>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</si>
  <si>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</si>
  <si>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</si>
  <si>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</si>
  <si>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</si>
  <si>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</si>
  <si>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</si>
  <si>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</si>
  <si>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</si>
  <si>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</si>
  <si>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</si>
  <si>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</si>
  <si>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</si>
  <si>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</si>
  <si>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</si>
  <si>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</si>
  <si>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</si>
  <si>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</si>
  <si>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</si>
  <si>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</si>
  <si>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</si>
  <si>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</si>
  <si>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</si>
  <si>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</si>
  <si>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</si>
  <si>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</si>
  <si>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</si>
  <si>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</si>
  <si>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</si>
  <si>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</si>
  <si>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</si>
  <si>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</si>
  <si>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</si>
  <si>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</si>
  <si>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</si>
  <si>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</si>
  <si>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</si>
  <si>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</si>
  <si>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</si>
  <si>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</si>
  <si>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</si>
  <si>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</si>
  <si>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</si>
  <si>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</si>
  <si>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</si>
  <si>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</si>
  <si>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</si>
  <si>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</si>
  <si>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</si>
  <si>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</si>
  <si>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</si>
  <si>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</si>
  <si>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</si>
  <si>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</si>
  <si>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</si>
  <si>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</si>
  <si>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</si>
  <si>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</si>
  <si>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</si>
  <si>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</si>
  <si>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</si>
  <si>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</si>
  <si>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</si>
  <si>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</si>
  <si>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</si>
  <si>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</si>
  <si>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</si>
  <si>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</si>
  <si>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</si>
  <si>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</si>
  <si>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</si>
  <si>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</si>
  <si>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</si>
  <si>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</si>
  <si>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</si>
  <si>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</si>
  <si>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</si>
  <si>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</si>
  <si>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</si>
  <si>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</si>
  <si>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</si>
  <si>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</si>
  <si>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</si>
  <si>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</si>
  <si>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</si>
  <si>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</si>
  <si>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</si>
  <si>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</si>
  <si>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</si>
  <si>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</si>
  <si>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</si>
  <si>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</si>
  <si>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</si>
  <si>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</si>
  <si>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</si>
  <si>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</si>
  <si>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</si>
  <si>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</si>
  <si>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</si>
  <si>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</si>
  <si>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</si>
  <si>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</si>
  <si>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</si>
  <si>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</si>
  <si>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</si>
  <si>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</si>
  <si>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</si>
  <si>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</si>
  <si>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</si>
  <si>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</si>
  <si>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</si>
  <si>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</si>
  <si>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</si>
  <si>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</si>
  <si>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</si>
  <si>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</si>
  <si>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</si>
  <si>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</si>
  <si>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</si>
  <si>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</si>
  <si>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</si>
  <si>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</si>
  <si>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</si>
  <si>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</si>
  <si>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</si>
  <si>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</si>
  <si>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</si>
  <si>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</si>
  <si>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</si>
  <si>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</si>
  <si>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</si>
  <si>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</si>
  <si>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</si>
  <si>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</si>
  <si>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</si>
  <si>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</si>
  <si>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</si>
  <si>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</si>
  <si>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</si>
  <si>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</si>
  <si>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</si>
  <si>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</si>
  <si>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</si>
  <si>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</si>
  <si>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</si>
  <si>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</si>
  <si>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</si>
  <si>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</si>
  <si>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</si>
  <si>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</si>
  <si>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</si>
  <si>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</si>
  <si>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</si>
  <si>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</si>
  <si>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</si>
  <si>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</si>
  <si>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</si>
  <si>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</si>
  <si>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</si>
  <si>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</si>
  <si>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</si>
  <si>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</si>
  <si>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</si>
  <si>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</si>
  <si>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</si>
  <si>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</si>
  <si>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</si>
  <si>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</si>
  <si>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</si>
  <si>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</si>
  <si>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</si>
  <si>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</si>
  <si>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</si>
  <si>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</si>
  <si>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</si>
  <si>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</si>
  <si>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</si>
  <si>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</si>
  <si>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</si>
  <si>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</si>
  <si>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</si>
  <si>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</si>
  <si>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</si>
  <si>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</si>
  <si>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</si>
  <si>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</si>
  <si>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</si>
  <si>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</si>
  <si>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</si>
  <si>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</si>
  <si>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</si>
  <si>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</si>
  <si>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</si>
  <si>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</si>
  <si>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</si>
  <si>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</si>
  <si>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</si>
  <si>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</si>
  <si>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</si>
  <si>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</si>
  <si>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</si>
  <si>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</si>
  <si>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</si>
  <si>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</si>
  <si>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</si>
  <si>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</si>
  <si>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</si>
  <si>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</si>
  <si>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</si>
  <si>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</si>
  <si>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</si>
  <si>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</si>
  <si>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</si>
  <si>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</si>
  <si>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</si>
  <si>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</si>
  <si>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</si>
  <si>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</si>
  <si>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</si>
  <si>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</si>
  <si>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</si>
  <si>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</si>
  <si>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</si>
  <si>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</si>
  <si>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</si>
  <si>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</si>
  <si>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</si>
  <si>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</si>
  <si>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</si>
  <si>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</si>
  <si>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</si>
  <si>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</si>
  <si>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</si>
  <si>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</si>
  <si>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</si>
  <si>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</si>
  <si>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</si>
  <si>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</si>
  <si>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</si>
  <si>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</si>
  <si>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</si>
  <si>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</si>
  <si>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</si>
  <si>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</si>
  <si>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</si>
  <si>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</si>
  <si>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</si>
  <si>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</si>
  <si>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</si>
  <si>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</si>
  <si>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</si>
  <si>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</si>
  <si>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</si>
  <si>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</si>
  <si>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</si>
  <si>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</si>
  <si>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</si>
  <si>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</si>
  <si>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</si>
  <si>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</si>
  <si>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</si>
  <si>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</si>
  <si>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</si>
  <si>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</si>
  <si>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</si>
  <si>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</si>
  <si>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</si>
  <si>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</si>
  <si>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</si>
  <si>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</si>
  <si>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</si>
  <si>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</si>
  <si>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</si>
  <si>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</si>
  <si>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</si>
  <si>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</si>
  <si>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</si>
  <si>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</si>
  <si>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</si>
  <si>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</si>
  <si>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</si>
  <si>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</si>
  <si>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</si>
  <si>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</si>
  <si>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</si>
  <si>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</si>
  <si>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</si>
  <si>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</si>
  <si>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</si>
  <si>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</si>
  <si>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</si>
  <si>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</si>
  <si>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</si>
  <si>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</si>
  <si>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</si>
  <si>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</si>
  <si>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</si>
  <si>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</si>
  <si>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</si>
  <si>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</si>
  <si>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</si>
  <si>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</si>
  <si>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</si>
  <si>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</si>
  <si>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</si>
  <si>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</si>
  <si>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</si>
  <si>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</si>
  <si>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</si>
  <si>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</si>
  <si>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</si>
  <si>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</si>
  <si>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</si>
  <si>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</si>
  <si>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</si>
  <si>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</si>
  <si>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</si>
  <si>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</si>
  <si>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</si>
  <si>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</si>
  <si>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</si>
  <si>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</si>
  <si>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</si>
  <si>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</si>
  <si>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</si>
  <si>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</si>
  <si>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</si>
  <si>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</si>
  <si>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</si>
  <si>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</si>
  <si>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</si>
  <si>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</si>
  <si>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</si>
  <si>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</si>
  <si>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</si>
  <si>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</si>
  <si>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</si>
  <si>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</si>
  <si>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</si>
  <si>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</si>
  <si>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</si>
  <si>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</si>
  <si>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</si>
  <si>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</si>
  <si>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</si>
  <si>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</si>
  <si>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</si>
  <si>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</si>
  <si>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</si>
  <si>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</si>
  <si>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</si>
  <si>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</si>
  <si>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</si>
  <si>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</si>
  <si>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</si>
  <si>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</si>
  <si>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</si>
  <si>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</si>
  <si>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</si>
  <si>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</si>
  <si>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</si>
  <si>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</si>
  <si>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</si>
  <si>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</si>
  <si>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</si>
  <si>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</si>
  <si>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</si>
  <si>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</si>
  <si>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</si>
  <si>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</si>
  <si>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</si>
  <si>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</si>
  <si>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</si>
  <si>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</si>
  <si>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</si>
  <si>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</si>
  <si>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</si>
  <si>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</si>
  <si>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</si>
  <si>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</si>
  <si>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</si>
  <si>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</si>
  <si>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</si>
  <si>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</si>
  <si>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</si>
  <si>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</si>
  <si>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</si>
  <si>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</si>
  <si>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</si>
  <si>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</si>
  <si>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</si>
  <si>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</si>
  <si>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</si>
  <si>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</si>
  <si>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</si>
  <si>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</si>
  <si>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</si>
  <si>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</si>
  <si>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</si>
  <si>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</si>
  <si>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</si>
  <si>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</si>
  <si>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</si>
  <si>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</si>
  <si>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</si>
  <si>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</si>
  <si>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</si>
  <si>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</si>
  <si>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</si>
  <si>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</si>
  <si>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</si>
  <si>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</si>
  <si>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</si>
  <si>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</si>
  <si>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</si>
  <si>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</si>
  <si>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</si>
  <si>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</si>
  <si>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</si>
  <si>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</si>
  <si>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</si>
  <si>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</si>
  <si>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</si>
  <si>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</si>
  <si>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</si>
  <si>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</si>
  <si>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</si>
  <si>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</si>
  <si>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</si>
  <si>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</si>
  <si>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</si>
  <si>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</si>
  <si>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</si>
  <si>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</si>
  <si>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</si>
  <si>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</si>
  <si>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</si>
  <si>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</si>
  <si>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</si>
  <si>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</si>
  <si>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</si>
  <si>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</si>
  <si>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</si>
  <si>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</si>
  <si>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</si>
  <si>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</si>
  <si>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</si>
  <si>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</si>
  <si>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</si>
  <si>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</si>
  <si>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</si>
  <si>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</si>
  <si>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</si>
  <si>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</si>
  <si>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</si>
  <si>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</si>
  <si>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</si>
  <si>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</si>
  <si>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</si>
  <si>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</si>
  <si>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</si>
  <si>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</si>
  <si>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</si>
  <si>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</si>
  <si>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</si>
  <si>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</si>
  <si>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</si>
  <si>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</si>
  <si>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</si>
  <si>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</si>
  <si>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</si>
  <si>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</si>
  <si>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</si>
  <si>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</si>
  <si>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</si>
  <si>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</si>
  <si>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</si>
  <si>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</si>
  <si>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</si>
  <si>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</si>
  <si>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</si>
  <si>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</si>
  <si>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</si>
  <si>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</si>
  <si>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</si>
  <si>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</si>
  <si>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</si>
  <si>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</si>
  <si>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</si>
  <si>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</si>
  <si>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</si>
  <si>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</si>
  <si>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</si>
  <si>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</si>
  <si>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</si>
  <si>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</si>
  <si>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</si>
  <si>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</si>
  <si>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</si>
  <si>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</si>
  <si>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</si>
  <si>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</si>
  <si>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</si>
  <si>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</si>
  <si>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</si>
  <si>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</si>
  <si>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</si>
  <si>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</si>
  <si>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</si>
  <si>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</si>
  <si>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</si>
  <si>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</si>
  <si>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</si>
  <si>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</si>
  <si>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</si>
  <si>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</si>
  <si>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</si>
  <si>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</si>
  <si>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</si>
  <si>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</si>
  <si>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</si>
  <si>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</si>
  <si>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</si>
  <si>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</si>
  <si>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</si>
  <si>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</si>
  <si>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</si>
  <si>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</si>
  <si>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</si>
  <si>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</si>
  <si>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</si>
  <si>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</si>
  <si>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</si>
  <si>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</si>
  <si>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</si>
  <si>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</si>
  <si>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</si>
  <si>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</si>
  <si>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</si>
  <si>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</si>
  <si>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</si>
  <si>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</si>
  <si>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</si>
  <si>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</si>
  <si>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</si>
  <si>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</si>
  <si>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</si>
  <si>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</si>
  <si>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</si>
  <si>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</si>
  <si>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</si>
  <si>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</si>
  <si>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</si>
  <si>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</si>
  <si>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</si>
  <si>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</si>
  <si>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</si>
  <si>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</si>
  <si>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</si>
  <si>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</si>
  <si>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</si>
  <si>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</si>
  <si>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</si>
  <si>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</si>
  <si>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</si>
  <si>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</si>
  <si>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</si>
  <si>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</si>
  <si>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</si>
  <si>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</si>
  <si>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</si>
  <si>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</si>
  <si>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</si>
  <si>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</si>
  <si>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</si>
  <si>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</si>
  <si>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</si>
  <si>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</si>
  <si>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</si>
  <si>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</si>
  <si>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</si>
  <si>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</si>
  <si>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</si>
  <si>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</si>
  <si>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</si>
  <si>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</si>
  <si>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</si>
  <si>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</si>
  <si>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</si>
  <si>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</si>
  <si>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</si>
  <si>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</si>
  <si>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</si>
  <si>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</si>
  <si>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</si>
  <si>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</si>
  <si>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</si>
  <si>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</si>
  <si>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</si>
  <si>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</si>
  <si>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</si>
  <si>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</si>
  <si>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</si>
  <si>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</si>
  <si>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</si>
  <si>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</si>
  <si>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</si>
  <si>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</si>
  <si>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</si>
  <si>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</si>
  <si>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</si>
  <si>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</si>
  <si>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</si>
  <si>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</si>
  <si>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</si>
  <si>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</si>
  <si>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</si>
  <si>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</si>
  <si>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</si>
  <si>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</si>
  <si>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</si>
  <si>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</si>
  <si>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</si>
  <si>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</si>
  <si>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</si>
  <si>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</si>
  <si>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</si>
  <si>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</si>
  <si>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</si>
  <si>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</si>
  <si>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</si>
  <si>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</si>
  <si>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</si>
  <si>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</si>
  <si>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</si>
  <si>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</si>
  <si>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</si>
  <si>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</si>
  <si>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</si>
  <si>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</si>
  <si>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</si>
  <si>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</si>
  <si>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</si>
  <si>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</si>
  <si>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</si>
  <si>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</si>
  <si>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</si>
  <si>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</si>
  <si>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</si>
  <si>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</si>
  <si>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</si>
  <si>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</si>
  <si>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</si>
  <si>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</si>
  <si>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</si>
  <si>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</si>
  <si>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</si>
  <si>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</si>
  <si>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</si>
  <si>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</si>
  <si>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</si>
  <si>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</si>
  <si>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</si>
  <si>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</si>
  <si>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</si>
  <si>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</si>
  <si>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</si>
  <si>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</si>
  <si>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</si>
  <si>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</si>
  <si>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</si>
  <si>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</si>
  <si>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</si>
  <si>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</si>
  <si>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</si>
  <si>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</si>
  <si>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</si>
  <si>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</si>
  <si>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</si>
  <si>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</si>
  <si>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</si>
  <si>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</si>
  <si>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</si>
  <si>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</si>
  <si>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</si>
  <si>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</si>
  <si>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</si>
  <si>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</si>
  <si>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</si>
  <si>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</si>
  <si>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</si>
  <si>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</si>
  <si>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</si>
  <si>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</si>
  <si>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</si>
  <si>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</si>
  <si>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</si>
  <si>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</si>
  <si>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</si>
  <si>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</si>
  <si>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</si>
  <si>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</si>
  <si>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</si>
  <si>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</si>
  <si>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</si>
  <si>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</si>
  <si>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</si>
  <si>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</si>
  <si>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</si>
  <si>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</si>
  <si>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</si>
  <si>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</si>
  <si>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</si>
  <si>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</si>
  <si>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</si>
  <si>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</si>
  <si>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</si>
  <si>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</si>
  <si>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</si>
  <si>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</si>
  <si>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</si>
  <si>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</si>
  <si>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</si>
  <si>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</si>
  <si>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</si>
  <si>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</si>
  <si>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</si>
  <si>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</si>
  <si>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</si>
  <si>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</si>
  <si>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</si>
  <si>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</si>
  <si>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</si>
  <si>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</si>
  <si>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</si>
  <si>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</si>
  <si>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</si>
  <si>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</si>
  <si>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</si>
  <si>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</si>
  <si>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</si>
  <si>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</si>
  <si>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</si>
  <si>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</si>
  <si>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</si>
  <si>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</si>
  <si>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</si>
  <si>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</si>
  <si>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</si>
  <si>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</si>
  <si>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</si>
  <si>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</si>
  <si>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</si>
  <si>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</si>
  <si>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</si>
  <si>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</si>
  <si>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</si>
  <si>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</si>
  <si>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</si>
  <si>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</si>
  <si>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</si>
  <si>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</si>
  <si>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</si>
  <si>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</si>
  <si>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</si>
  <si>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</si>
  <si>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</si>
  <si>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</si>
  <si>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</si>
  <si>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</si>
  <si>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</si>
  <si>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</si>
  <si>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</si>
  <si>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</si>
  <si>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</si>
  <si>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</si>
  <si>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</si>
  <si>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</si>
  <si>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</si>
  <si>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</si>
  <si>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</si>
  <si>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</si>
  <si>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</si>
  <si>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</si>
  <si>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</si>
  <si>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</si>
  <si>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</si>
  <si>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</si>
  <si>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</si>
  <si>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</si>
  <si>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</si>
  <si>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</si>
  <si>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</si>
  <si>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</si>
  <si>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</si>
  <si>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</si>
  <si>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</si>
  <si>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</si>
  <si>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</si>
  <si>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</si>
  <si>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</si>
  <si>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</si>
  <si>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</si>
  <si>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</si>
  <si>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</si>
  <si>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</si>
  <si>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</si>
  <si>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</si>
  <si>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</si>
  <si>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</si>
  <si>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</si>
  <si>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</si>
  <si>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</si>
  <si>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</si>
  <si>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</si>
  <si>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</si>
  <si>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</si>
  <si>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</si>
  <si>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</si>
  <si>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</si>
  <si>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</si>
  <si>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</si>
  <si>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</si>
  <si>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</si>
  <si>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</si>
  <si>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</si>
  <si>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</si>
  <si>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</si>
  <si>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</si>
  <si>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</si>
  <si>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</si>
  <si>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</si>
  <si>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</si>
  <si>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</si>
  <si>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</si>
  <si>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</si>
  <si>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</si>
  <si>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</si>
  <si>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</si>
  <si>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</si>
  <si>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</si>
  <si>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</si>
  <si>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</si>
  <si>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</si>
  <si>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</si>
  <si>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</si>
  <si>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</si>
  <si>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</si>
  <si>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</si>
  <si>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</si>
  <si>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</si>
  <si>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</si>
  <si>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</si>
  <si>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</si>
  <si>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</si>
  <si>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</si>
  <si>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</si>
  <si>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</si>
  <si>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</si>
  <si>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</si>
  <si>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</si>
  <si>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</si>
  <si>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</si>
  <si>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</si>
  <si>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</si>
  <si>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</si>
  <si>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</si>
  <si>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</si>
  <si>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</si>
  <si>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</si>
  <si>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</si>
  <si>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</si>
  <si>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</si>
  <si>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</si>
  <si>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</si>
  <si>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</si>
  <si>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</si>
  <si>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</si>
  <si>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</si>
  <si>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</si>
  <si>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</si>
  <si>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</si>
  <si>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</si>
  <si>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</si>
  <si>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</si>
  <si>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</si>
  <si>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</si>
  <si>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</si>
  <si>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</si>
  <si>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</si>
  <si>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</si>
  <si>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</si>
  <si>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</si>
  <si>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</si>
  <si>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</si>
  <si>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</si>
  <si>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</si>
  <si>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</si>
  <si>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</si>
  <si>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</si>
  <si>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</si>
  <si>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</si>
  <si>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</si>
  <si>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</si>
  <si>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</si>
  <si>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</si>
  <si>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</si>
  <si>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</si>
  <si>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</si>
  <si>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</si>
  <si>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</si>
  <si>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</si>
  <si>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</si>
  <si>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</si>
  <si>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</si>
  <si>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</si>
  <si>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</si>
  <si>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</si>
  <si>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</si>
  <si>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</si>
  <si>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</si>
  <si>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</si>
  <si>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</si>
  <si>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</si>
  <si>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</si>
  <si>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</si>
  <si>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</si>
  <si>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</si>
  <si>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</si>
  <si>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</si>
  <si>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</si>
  <si>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</si>
  <si>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</si>
  <si>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</si>
  <si>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</si>
  <si>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</si>
  <si>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</si>
  <si>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</si>
  <si>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</si>
  <si>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</si>
  <si>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</si>
  <si>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</si>
  <si>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</si>
  <si>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</si>
  <si>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</si>
  <si>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</si>
  <si>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</si>
  <si>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</si>
  <si>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</si>
  <si>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</si>
  <si>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</si>
  <si>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</si>
  <si>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</si>
  <si>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</si>
  <si>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</si>
  <si>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</si>
  <si>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</si>
  <si>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</si>
  <si>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</si>
  <si>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</si>
  <si>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</si>
  <si>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</si>
  <si>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</si>
  <si>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</si>
  <si>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</si>
  <si>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</si>
  <si>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</si>
  <si>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</si>
  <si>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</si>
  <si>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</si>
  <si>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</si>
  <si>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</si>
  <si>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</si>
  <si>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</si>
  <si>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</si>
  <si>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</si>
  <si>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</si>
  <si>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</si>
  <si>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</si>
  <si>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</si>
  <si>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</si>
  <si>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</si>
  <si>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</si>
  <si>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</si>
  <si>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</si>
  <si>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</si>
  <si>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</si>
  <si>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</si>
  <si>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</si>
  <si>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</si>
  <si>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</si>
  <si>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</si>
  <si>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</si>
  <si>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</si>
  <si>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</si>
  <si>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</si>
  <si>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</si>
  <si>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</si>
  <si>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</si>
  <si>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</si>
  <si>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</si>
  <si>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</si>
  <si>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</si>
  <si>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</si>
  <si>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</si>
  <si>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</si>
  <si>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</si>
  <si>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</si>
  <si>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</si>
  <si>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</si>
  <si>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</si>
  <si>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</si>
  <si>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</si>
  <si>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</si>
  <si>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</si>
  <si>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</si>
  <si>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</si>
  <si>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</si>
  <si>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</si>
  <si>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</si>
  <si>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</si>
  <si>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</si>
  <si>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</si>
  <si>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</si>
  <si>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</si>
  <si>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</si>
  <si>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</si>
  <si>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</si>
  <si>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</si>
  <si>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</si>
  <si>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</si>
  <si>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</si>
  <si>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</si>
  <si>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</si>
  <si>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</si>
  <si>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</si>
  <si>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</si>
  <si>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</si>
  <si>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</si>
  <si>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</si>
  <si>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</si>
  <si>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</si>
  <si>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</si>
  <si>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</si>
  <si>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</si>
  <si>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</si>
  <si>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</si>
  <si>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</si>
  <si>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</si>
  <si>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</si>
  <si>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</si>
  <si>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</si>
  <si>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</si>
  <si>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</si>
  <si>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</si>
  <si>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</si>
  <si>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</si>
  <si>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</si>
  <si>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</si>
  <si>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</si>
  <si>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</si>
  <si>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</si>
  <si>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</si>
  <si>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</si>
  <si>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</si>
  <si>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</si>
  <si>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</si>
  <si>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</si>
  <si>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</si>
  <si>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</si>
  <si>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</si>
  <si>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</si>
  <si>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</si>
  <si>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</si>
  <si>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</si>
  <si>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</si>
  <si>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</si>
  <si>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</si>
  <si>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</si>
  <si>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</si>
  <si>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</si>
  <si>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</si>
  <si>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</si>
  <si>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</si>
  <si>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</si>
  <si>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</si>
  <si>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</si>
  <si>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</si>
  <si>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</si>
  <si>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</si>
  <si>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</si>
  <si>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</si>
  <si>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</si>
  <si>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</si>
  <si>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</si>
  <si>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</si>
  <si>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</si>
  <si>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</si>
  <si>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</si>
  <si>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</si>
  <si>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</si>
  <si>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</si>
  <si>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</si>
  <si>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</si>
  <si>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</si>
  <si>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</si>
  <si>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</si>
  <si>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</si>
  <si>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</si>
  <si>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</si>
  <si>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</si>
  <si>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</si>
  <si>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</si>
  <si>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</si>
  <si>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</si>
  <si>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</si>
  <si>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</si>
  <si>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</si>
  <si>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</si>
  <si>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</si>
  <si>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</si>
  <si>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</si>
  <si>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</si>
  <si>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</si>
  <si>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</si>
  <si>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</si>
  <si>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</si>
  <si>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</si>
  <si>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</si>
  <si>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</si>
  <si>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</si>
  <si>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</si>
  <si>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</si>
  <si>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</si>
  <si>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</si>
  <si>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</si>
  <si>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</si>
  <si>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</si>
  <si>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</si>
  <si>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</si>
  <si>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</si>
  <si>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</si>
  <si>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</si>
  <si>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</si>
  <si>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</si>
  <si>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</si>
  <si>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</si>
  <si>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</si>
  <si>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</si>
  <si>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</si>
  <si>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</si>
  <si>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</si>
  <si>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</si>
  <si>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</si>
  <si>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</si>
  <si>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</si>
  <si>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</si>
  <si>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</si>
  <si>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</si>
  <si>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</si>
  <si>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</si>
  <si>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</si>
  <si>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</si>
  <si>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</si>
  <si>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</si>
  <si>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</si>
  <si>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</si>
  <si>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</si>
  <si>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</si>
  <si>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</si>
  <si>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</si>
  <si>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</si>
  <si>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</si>
  <si>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</si>
  <si>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</si>
  <si>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</si>
  <si>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</si>
  <si>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</si>
  <si>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</si>
  <si>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</si>
  <si>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</si>
  <si>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</si>
  <si>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</si>
  <si>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</si>
  <si>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</si>
  <si>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</si>
  <si>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</si>
  <si>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</si>
  <si>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</si>
  <si>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</si>
  <si>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</si>
  <si>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</si>
  <si>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</si>
  <si>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</si>
  <si>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</si>
  <si>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</si>
  <si>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</si>
  <si>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</si>
  <si>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</si>
  <si>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</si>
  <si>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</si>
  <si>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</si>
  <si>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</si>
  <si>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</si>
  <si>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</si>
  <si>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</si>
  <si>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</si>
  <si>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</si>
  <si>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</si>
  <si>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</si>
  <si>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</si>
  <si>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</si>
  <si>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</si>
  <si>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</si>
  <si>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</si>
  <si>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</si>
  <si>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</si>
  <si>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</si>
  <si>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</si>
  <si>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</si>
  <si>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</si>
  <si>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</si>
  <si>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</si>
  <si>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</si>
  <si>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</si>
  <si>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</si>
  <si>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</si>
  <si>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</si>
  <si>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</si>
  <si>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</si>
  <si>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</si>
  <si>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</si>
  <si>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</si>
  <si>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</si>
  <si>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</si>
  <si>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</si>
  <si>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</si>
  <si>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</si>
  <si>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</si>
  <si>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</si>
  <si>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</si>
  <si>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</si>
  <si>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</si>
  <si>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</si>
  <si>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</si>
  <si>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</si>
  <si>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</si>
  <si>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</si>
  <si>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</si>
  <si>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</si>
  <si>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</si>
  <si>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</si>
  <si>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</si>
  <si>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</si>
  <si>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</si>
  <si>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</si>
  <si>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</si>
  <si>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</si>
  <si>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</si>
  <si>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</si>
  <si>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</si>
  <si>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</si>
  <si>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</si>
  <si>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</si>
  <si>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</si>
  <si>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</si>
  <si>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</si>
  <si>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</si>
  <si>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</si>
  <si>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</si>
  <si>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</si>
  <si>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</si>
  <si>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</si>
  <si>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</si>
  <si>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</si>
  <si>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</si>
  <si>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</si>
  <si>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</si>
  <si>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</si>
  <si>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</si>
  <si>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</si>
  <si>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</si>
  <si>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</si>
  <si>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</si>
  <si>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</si>
  <si>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</si>
  <si>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</si>
  <si>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</si>
  <si>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</si>
  <si>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</si>
  <si>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</si>
  <si>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</si>
  <si>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</si>
  <si>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</si>
  <si>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</si>
  <si>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</si>
  <si>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</si>
  <si>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</si>
  <si>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</si>
  <si>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</si>
  <si>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</si>
  <si>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</si>
  <si>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</si>
  <si>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</si>
  <si>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</si>
  <si>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</si>
  <si>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</si>
  <si>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</si>
  <si>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</si>
  <si>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</si>
  <si>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</si>
  <si>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</si>
  <si>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</si>
  <si>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</si>
  <si>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</si>
  <si>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</si>
  <si>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</si>
  <si>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</si>
  <si>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</si>
  <si>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</si>
  <si>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</si>
  <si>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</si>
  <si>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</si>
  <si>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</si>
  <si>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</si>
  <si>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</si>
  <si>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</si>
  <si>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</si>
  <si>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</si>
  <si>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</si>
  <si>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</si>
  <si>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</si>
  <si>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</si>
  <si>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</si>
  <si>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</si>
  <si>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</si>
  <si>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</si>
  <si>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</si>
  <si>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</si>
  <si>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</si>
  <si>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</si>
  <si>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</si>
  <si>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</si>
  <si>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</si>
  <si>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</si>
  <si>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</si>
  <si>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</si>
  <si>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</si>
  <si>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</si>
  <si>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</si>
  <si>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</si>
  <si>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</si>
  <si>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</si>
  <si>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</si>
  <si>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</si>
  <si>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</si>
  <si>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</si>
  <si>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</si>
  <si>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</si>
  <si>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</si>
  <si>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</si>
  <si>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</si>
  <si>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</si>
  <si>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</si>
  <si>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</si>
  <si>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</si>
  <si>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</si>
  <si>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</si>
  <si>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</si>
  <si>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</si>
  <si>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</si>
  <si>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</si>
  <si>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</si>
  <si>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</si>
  <si>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</si>
  <si>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</si>
  <si>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</si>
  <si>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</si>
  <si>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</si>
  <si>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</si>
  <si>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</si>
  <si>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</si>
  <si>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</si>
  <si>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</si>
  <si>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</si>
  <si>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</si>
  <si>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</si>
  <si>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</si>
  <si>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</si>
  <si>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</si>
  <si>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</si>
  <si>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</si>
  <si>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</si>
  <si>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</si>
  <si>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</si>
  <si>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</si>
  <si>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</si>
  <si>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</si>
  <si>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</si>
  <si>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</si>
  <si>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</si>
  <si>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</si>
  <si>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</si>
  <si>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</si>
  <si>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</si>
  <si>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</si>
  <si>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</si>
  <si>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</si>
  <si>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</si>
  <si>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</si>
  <si>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</si>
  <si>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</si>
  <si>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</si>
  <si>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</si>
  <si>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</si>
  <si>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</si>
  <si>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</si>
  <si>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</si>
  <si>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</si>
  <si>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</si>
  <si>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</si>
  <si>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</si>
  <si>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</si>
  <si>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</si>
  <si>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</si>
  <si>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</si>
  <si>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</si>
  <si>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</si>
  <si>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</si>
  <si>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</si>
  <si>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</si>
  <si>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</si>
  <si>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</si>
  <si>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</si>
  <si>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</si>
  <si>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</si>
  <si>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</si>
  <si>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</si>
  <si>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</si>
  <si>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</si>
  <si>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</si>
  <si>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</si>
  <si>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</si>
  <si>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</si>
  <si>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</si>
  <si>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</si>
  <si>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</si>
  <si>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</si>
  <si>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</si>
  <si>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</si>
  <si>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</si>
  <si>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</si>
  <si>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</si>
  <si>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</si>
  <si>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</si>
  <si>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</si>
  <si>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</si>
  <si>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</si>
  <si>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</si>
  <si>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</si>
  <si>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</si>
  <si>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</si>
  <si>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</si>
  <si>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</si>
  <si>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</si>
  <si>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</si>
  <si>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</si>
  <si>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</si>
  <si>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</si>
  <si>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</si>
  <si>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</si>
  <si>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</si>
  <si>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</si>
  <si>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</si>
  <si>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</si>
  <si>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</si>
  <si>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</si>
  <si>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</si>
  <si>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</si>
  <si>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</si>
  <si>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</si>
  <si>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</si>
  <si>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</si>
  <si>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</si>
  <si>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</si>
  <si>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</si>
  <si>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</si>
  <si>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</si>
  <si>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</si>
  <si>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</si>
  <si>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</si>
  <si>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</si>
  <si>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</si>
  <si>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</si>
  <si>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</si>
  <si>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</si>
  <si>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</si>
  <si>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</si>
  <si>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</si>
  <si>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</si>
  <si>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</si>
  <si>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</si>
  <si>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</si>
  <si>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</si>
  <si>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</si>
  <si>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</si>
  <si>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</si>
  <si>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</si>
  <si>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</si>
  <si>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</si>
  <si>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</si>
  <si>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</si>
  <si>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</si>
  <si>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</si>
  <si>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</si>
  <si>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</si>
  <si>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</si>
  <si>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</si>
  <si>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</si>
  <si>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</si>
  <si>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</si>
  <si>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</si>
  <si>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</si>
  <si>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</si>
  <si>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</si>
  <si>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</si>
  <si>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</si>
  <si>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</si>
  <si>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</si>
  <si>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</si>
  <si>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</si>
  <si>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</si>
  <si>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</si>
  <si>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</si>
  <si>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</si>
  <si>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</si>
  <si>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</si>
  <si>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</si>
  <si>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</si>
  <si>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</si>
  <si>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</si>
  <si>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</si>
  <si>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</si>
  <si>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</si>
  <si>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</si>
  <si>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</si>
  <si>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</si>
  <si>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</si>
  <si>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</si>
  <si>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</si>
  <si>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</si>
  <si>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</si>
  <si>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</si>
  <si>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</si>
  <si>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</si>
  <si>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</si>
  <si>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</si>
  <si>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</si>
  <si>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</si>
  <si>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</si>
  <si>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</si>
  <si>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</si>
  <si>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</si>
  <si>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</si>
  <si>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</si>
  <si>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</si>
  <si>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</si>
  <si>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</si>
  <si>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</si>
  <si>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</si>
  <si>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</si>
  <si>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</si>
  <si>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</si>
  <si>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</si>
  <si>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</si>
  <si>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</si>
  <si>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</si>
  <si>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</si>
  <si>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</si>
  <si>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</si>
  <si>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</si>
  <si>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</si>
  <si>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</si>
  <si>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</si>
  <si>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</si>
  <si>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</si>
  <si>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</si>
  <si>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</si>
  <si>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</si>
  <si>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</si>
  <si>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</si>
  <si>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</si>
  <si>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</si>
  <si>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</si>
  <si>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</si>
  <si>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</si>
  <si>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</si>
  <si>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</si>
  <si>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</si>
  <si>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</si>
  <si>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</si>
  <si>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</si>
  <si>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</si>
  <si>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</si>
  <si>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</si>
  <si>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</si>
  <si>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</si>
  <si>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</si>
  <si>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</si>
  <si>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</si>
  <si>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</si>
  <si>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</si>
  <si>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</si>
  <si>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</si>
  <si>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</si>
  <si>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</si>
  <si>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</si>
  <si>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</si>
  <si>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</si>
  <si>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</si>
  <si>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</si>
  <si>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</si>
  <si>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</si>
  <si>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</si>
  <si>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</si>
  <si>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</si>
  <si>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</si>
  <si>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</si>
  <si>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</si>
  <si>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</si>
  <si>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</si>
  <si>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</si>
  <si>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</si>
  <si>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</si>
  <si>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</si>
  <si>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</si>
  <si>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</si>
  <si>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</si>
  <si>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</si>
  <si>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</si>
  <si>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</si>
  <si>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</si>
  <si>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</si>
  <si>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</si>
  <si>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</si>
  <si>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</si>
  <si>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</si>
  <si>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</si>
  <si>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</si>
  <si>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</si>
  <si>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</si>
  <si>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</si>
  <si>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</si>
  <si>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</si>
  <si>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</si>
  <si>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</si>
  <si>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</si>
  <si>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</si>
  <si>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</si>
  <si>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</si>
  <si>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</si>
  <si>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</si>
  <si>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</si>
  <si>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</si>
  <si>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</si>
  <si>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</si>
  <si>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</si>
  <si>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</si>
  <si>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</si>
  <si>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</si>
  <si>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</si>
  <si>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</si>
  <si>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</si>
  <si>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</si>
  <si>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</si>
  <si>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</si>
  <si>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</si>
  <si>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</si>
  <si>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</si>
  <si>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</si>
  <si>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</si>
  <si>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</si>
  <si>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</si>
  <si>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</si>
  <si>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</si>
  <si>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</si>
  <si>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</si>
  <si>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</si>
  <si>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</si>
  <si>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</si>
  <si>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</si>
  <si>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</si>
  <si>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</si>
  <si>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</si>
  <si>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</si>
  <si>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</si>
  <si>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</si>
  <si>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</si>
  <si>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</si>
  <si>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</si>
  <si>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</si>
  <si>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</si>
  <si>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</si>
  <si>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</si>
  <si>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</si>
  <si>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</si>
  <si>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</si>
  <si>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</si>
  <si>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</si>
  <si>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</si>
  <si>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</si>
  <si>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</si>
  <si>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</si>
  <si>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</si>
  <si>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</si>
  <si>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</si>
  <si>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</si>
  <si>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</si>
  <si>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</si>
  <si>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</si>
  <si>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</si>
  <si>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</si>
  <si>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</si>
  <si>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</si>
  <si>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</si>
  <si>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</si>
  <si>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</si>
  <si>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</si>
  <si>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</si>
  <si>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</si>
  <si>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</si>
  <si>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</si>
  <si>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</si>
  <si>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</si>
  <si>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</si>
  <si>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</si>
  <si>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</si>
  <si>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</si>
  <si>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</si>
  <si>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</si>
  <si>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</si>
  <si>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</si>
  <si>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</si>
  <si>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</si>
  <si>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</si>
  <si>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</si>
  <si>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</si>
  <si>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</si>
  <si>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</si>
  <si>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</si>
  <si>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</si>
  <si>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</si>
  <si>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</si>
  <si>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</si>
  <si>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</si>
  <si>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</si>
  <si>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</si>
  <si>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</si>
  <si>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</si>
  <si>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</si>
  <si>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</si>
  <si>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</si>
  <si>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</si>
  <si>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</si>
  <si>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</si>
  <si>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</si>
  <si>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</si>
  <si>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</si>
  <si>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</si>
  <si>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</si>
  <si>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</si>
  <si>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</si>
  <si>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</si>
  <si>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</si>
  <si>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</si>
  <si>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</si>
  <si>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</si>
  <si>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</si>
  <si>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</si>
  <si>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</si>
  <si>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</si>
  <si>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</si>
  <si>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</si>
  <si>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</si>
  <si>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</si>
  <si>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</si>
  <si>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</si>
  <si>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</si>
  <si>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</si>
  <si>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</si>
  <si>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</si>
  <si>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</si>
  <si>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</si>
  <si>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</si>
  <si>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</si>
  <si>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</si>
  <si>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</si>
  <si>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</si>
  <si>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</si>
  <si>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</si>
  <si>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</si>
  <si>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</si>
  <si>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</si>
  <si>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</si>
  <si>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</si>
  <si>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</si>
  <si>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</si>
  <si>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</si>
  <si>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</si>
  <si>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</si>
  <si>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</si>
  <si>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</si>
  <si>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</si>
  <si>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</si>
  <si>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</si>
  <si>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</si>
  <si>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</si>
  <si>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</si>
  <si>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</si>
  <si>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</si>
  <si>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</si>
  <si>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</si>
  <si>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</si>
  <si>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</si>
  <si>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</si>
  <si>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</si>
  <si>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</si>
  <si>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</si>
  <si>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</si>
  <si>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</si>
  <si>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</si>
  <si>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</si>
  <si>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</si>
  <si>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</si>
  <si>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</si>
  <si>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</si>
  <si>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</si>
  <si>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</si>
  <si>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</si>
  <si>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</si>
  <si>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</si>
  <si>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</si>
  <si>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</si>
  <si>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</si>
  <si>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</si>
  <si>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</si>
  <si>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</si>
  <si>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</si>
  <si>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</si>
  <si>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</si>
  <si>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</si>
  <si>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</si>
  <si>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</si>
  <si>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</si>
  <si>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</si>
  <si>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</si>
  <si>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</si>
  <si>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</si>
  <si>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</si>
  <si>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</si>
  <si>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</si>
  <si>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</si>
  <si>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</si>
  <si>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</si>
  <si>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</si>
  <si>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</si>
  <si>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</si>
  <si>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</si>
  <si>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</si>
  <si>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</si>
  <si>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</si>
  <si>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</si>
  <si>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</si>
  <si>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</si>
  <si>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</si>
  <si>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</si>
  <si>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</si>
  <si>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</si>
  <si>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</si>
  <si>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</si>
  <si>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</si>
  <si>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</si>
  <si>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</si>
  <si>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</si>
  <si>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</si>
  <si>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</si>
  <si>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</si>
  <si>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</si>
  <si>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</si>
  <si>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</si>
  <si>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</si>
  <si>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</si>
  <si>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</si>
  <si>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</si>
  <si>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</si>
  <si>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</si>
  <si>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</si>
  <si>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</si>
  <si>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</si>
  <si>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</si>
  <si>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</si>
  <si>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</si>
  <si>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</si>
  <si>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</si>
  <si>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</si>
  <si>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</si>
  <si>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</si>
  <si>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</si>
  <si>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</si>
  <si>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</si>
  <si>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</si>
  <si>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</si>
  <si>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</si>
  <si>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</si>
  <si>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</si>
  <si>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</si>
  <si>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</si>
  <si>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</si>
  <si>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</si>
  <si>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</si>
  <si>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</si>
  <si>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</si>
  <si>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</si>
  <si>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</si>
  <si>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</si>
  <si>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</si>
  <si>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</si>
  <si>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</si>
  <si>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</si>
  <si>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</si>
  <si>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</si>
  <si>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</si>
  <si>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</si>
  <si>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</si>
  <si>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</si>
  <si>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</si>
  <si>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</si>
  <si>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</si>
  <si>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</si>
  <si>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</si>
  <si>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</si>
  <si>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</si>
  <si>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</si>
  <si>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</si>
  <si>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</si>
  <si>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</si>
  <si>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</si>
  <si>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</si>
  <si>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</si>
  <si>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</si>
  <si>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</si>
  <si>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</si>
  <si>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</si>
  <si>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</si>
  <si>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</si>
  <si>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</si>
  <si>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</si>
  <si>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</si>
  <si>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</si>
  <si>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</si>
  <si>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</si>
  <si>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</si>
  <si>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</si>
  <si>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</si>
  <si>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</si>
  <si>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</si>
  <si>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</si>
  <si>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</si>
  <si>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</si>
  <si>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</si>
  <si>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</si>
  <si>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</si>
  <si>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</si>
  <si>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</si>
  <si>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</si>
  <si>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</si>
  <si>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</si>
  <si>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</si>
  <si>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</si>
  <si>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</si>
  <si>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</si>
  <si>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</si>
  <si>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</si>
  <si>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</si>
  <si>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</si>
  <si>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</si>
  <si>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</si>
  <si>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</si>
  <si>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</si>
  <si>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</si>
  <si>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</si>
  <si>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</si>
  <si>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</si>
  <si>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</si>
  <si>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</si>
  <si>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</si>
  <si>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</si>
  <si>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</si>
  <si>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</si>
  <si>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</si>
  <si>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</si>
  <si>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</si>
  <si>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</si>
  <si>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</si>
  <si>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</si>
  <si>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</si>
  <si>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</si>
  <si>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</si>
  <si>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</si>
  <si>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</si>
  <si>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</si>
  <si>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</si>
  <si>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</si>
  <si>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</si>
  <si>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</si>
  <si>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</si>
  <si>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</si>
  <si>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</si>
  <si>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</si>
  <si>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</si>
  <si>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</si>
  <si>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</si>
  <si>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</si>
  <si>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</si>
  <si>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</si>
  <si>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</si>
  <si>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</si>
  <si>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</si>
  <si>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</si>
  <si>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</si>
  <si>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</si>
  <si>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</si>
  <si>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</si>
  <si>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</si>
  <si>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</si>
  <si>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</si>
  <si>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</si>
  <si>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</si>
  <si>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</si>
  <si>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</si>
  <si>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</si>
  <si>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</si>
  <si>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</si>
  <si>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</si>
  <si>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</si>
  <si>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</si>
  <si>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</si>
  <si>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</si>
  <si>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</si>
  <si>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</si>
  <si>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</si>
  <si>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</si>
  <si>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</si>
  <si>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</si>
  <si>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</si>
  <si>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</si>
  <si>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</si>
  <si>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</si>
  <si>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</si>
  <si>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</si>
  <si>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</si>
  <si>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</si>
  <si>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</si>
  <si>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</si>
  <si>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</si>
  <si>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</si>
  <si>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</si>
  <si>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</si>
  <si>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</si>
  <si>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</si>
  <si>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</si>
  <si>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</si>
  <si>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</si>
  <si>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</si>
  <si>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</si>
  <si>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</si>
  <si>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</si>
  <si>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</si>
  <si>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</si>
  <si>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</si>
  <si>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</si>
  <si>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</si>
  <si>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</si>
  <si>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</si>
  <si>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</si>
  <si>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</si>
  <si>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</si>
  <si>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</si>
  <si>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</si>
  <si>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</si>
  <si>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</si>
  <si>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</si>
  <si>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</si>
  <si>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</si>
  <si>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</si>
  <si>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</si>
  <si>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</si>
  <si>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</si>
  <si>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</si>
  <si>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</si>
  <si>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</si>
  <si>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</si>
  <si>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</si>
  <si>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</si>
  <si>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</si>
  <si>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</si>
  <si>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</si>
  <si>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</si>
  <si>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</si>
  <si>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</si>
  <si>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</si>
  <si>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</si>
  <si>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</si>
  <si>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</si>
  <si>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</si>
  <si>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</si>
  <si>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</si>
  <si>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</si>
  <si>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</si>
  <si>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</si>
  <si>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</si>
  <si>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</si>
  <si>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</si>
  <si>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</si>
  <si>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</si>
  <si>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</si>
  <si>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</si>
  <si>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</si>
  <si>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</si>
  <si>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</si>
  <si>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</si>
  <si>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</si>
  <si>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</si>
  <si>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</si>
  <si>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</si>
  <si>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</si>
  <si>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</si>
  <si>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</si>
  <si>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</si>
  <si>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</si>
  <si>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</si>
  <si>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</si>
  <si>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</si>
  <si>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</si>
  <si>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</si>
  <si>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</si>
  <si>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</si>
  <si>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</si>
  <si>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</si>
  <si>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</si>
  <si>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</si>
  <si>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</si>
  <si>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</si>
  <si>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</si>
  <si>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</si>
  <si>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</si>
  <si>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</si>
  <si>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</si>
  <si>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</si>
  <si>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</si>
  <si>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</si>
  <si>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</si>
  <si>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</si>
  <si>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</si>
  <si>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</si>
  <si>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</si>
  <si>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</si>
  <si>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</si>
  <si>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</si>
  <si>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</si>
  <si>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</si>
  <si>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</si>
  <si>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</si>
  <si>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</si>
  <si>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</si>
  <si>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</si>
  <si>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</si>
  <si>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</si>
  <si>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</si>
  <si>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</si>
  <si>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</si>
  <si>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</si>
  <si>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</si>
  <si>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</si>
  <si>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</si>
  <si>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</si>
  <si>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</si>
  <si>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</si>
  <si>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</si>
  <si>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</si>
  <si>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</si>
  <si>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</si>
  <si>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</si>
  <si>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</si>
  <si>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</si>
  <si>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</si>
  <si>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</si>
  <si>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</si>
  <si>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</si>
  <si>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</si>
  <si>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</si>
  <si>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</si>
  <si>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</si>
  <si>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</si>
  <si>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</si>
  <si>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</si>
  <si>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</si>
  <si>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</si>
  <si>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</si>
  <si>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</si>
  <si>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</si>
  <si>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</si>
  <si>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</si>
  <si>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</si>
  <si>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</si>
  <si>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</si>
  <si>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</si>
  <si>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</si>
  <si>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</si>
  <si>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</si>
  <si>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</si>
  <si>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</si>
  <si>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</si>
  <si>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</si>
  <si>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</si>
  <si>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</si>
  <si>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</si>
  <si>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</si>
  <si>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</si>
  <si>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</si>
  <si>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</si>
  <si>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</si>
  <si>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</si>
  <si>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</si>
  <si>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</si>
  <si>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</si>
  <si>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</si>
  <si>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</si>
  <si>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</si>
  <si>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</si>
  <si>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</si>
  <si>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</si>
  <si>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</si>
  <si>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</si>
  <si>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</si>
  <si>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</si>
  <si>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</si>
  <si>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</si>
  <si>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</si>
  <si>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</si>
  <si>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</si>
  <si>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</si>
  <si>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</si>
  <si>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</si>
  <si>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</si>
  <si>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</si>
  <si>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</si>
  <si>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</si>
  <si>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</si>
  <si>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</si>
  <si>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</si>
  <si>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</si>
  <si>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</si>
  <si>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</si>
  <si>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</si>
  <si>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</si>
  <si>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</si>
  <si>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</si>
  <si>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</si>
  <si>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</si>
  <si>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</si>
  <si>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</si>
  <si>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</si>
  <si>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</si>
  <si>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</si>
  <si>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</si>
  <si>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</si>
  <si>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</si>
  <si>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</si>
  <si>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</si>
  <si>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</si>
  <si>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</si>
  <si>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</si>
  <si>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</si>
  <si>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</si>
  <si>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</si>
  <si>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</si>
  <si>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</si>
  <si>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</si>
  <si>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</si>
  <si>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</si>
  <si>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</si>
  <si>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</si>
  <si>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</si>
  <si>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</si>
  <si>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</si>
  <si>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</si>
  <si>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</si>
  <si>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</si>
  <si>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</si>
  <si>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</si>
  <si>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</si>
  <si>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</si>
  <si>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</si>
  <si>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</si>
  <si>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</si>
  <si>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</si>
  <si>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</si>
  <si>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</si>
  <si>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</si>
  <si>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</si>
  <si>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</si>
  <si>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</si>
  <si>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</si>
  <si>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</si>
  <si>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</si>
  <si>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</si>
  <si>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</si>
  <si>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</si>
  <si>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</si>
  <si>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</si>
  <si>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</si>
  <si>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</si>
  <si>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</si>
  <si>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</si>
  <si>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</si>
  <si>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</si>
  <si>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</si>
  <si>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</si>
  <si>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</si>
  <si>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</si>
  <si>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</si>
  <si>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</si>
  <si>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</si>
  <si>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</si>
  <si>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</si>
  <si>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</si>
  <si>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</si>
  <si>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</si>
  <si>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</si>
  <si>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</si>
  <si>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</si>
  <si>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</si>
  <si>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</si>
  <si>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</si>
  <si>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</si>
  <si>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</si>
  <si>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</si>
  <si>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</si>
  <si>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</si>
  <si>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</si>
  <si>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</si>
  <si>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</si>
  <si>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</si>
  <si>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</si>
  <si>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</si>
  <si>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</si>
  <si>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</si>
  <si>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</si>
  <si>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</si>
  <si>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</si>
  <si>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</si>
  <si>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</si>
  <si>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</si>
  <si>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</si>
  <si>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</si>
  <si>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</si>
  <si>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</si>
  <si>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</si>
  <si>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</si>
  <si>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</si>
  <si>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</si>
  <si>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</si>
  <si>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</si>
  <si>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</si>
  <si>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</si>
  <si>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</si>
  <si>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</si>
  <si>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</si>
  <si>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</si>
  <si>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</si>
  <si>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</si>
  <si>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</si>
  <si>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</si>
  <si>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</si>
  <si>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</si>
  <si>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</si>
  <si>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</si>
  <si>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</si>
  <si>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</si>
  <si>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</si>
  <si>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</si>
  <si>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</si>
  <si>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</si>
  <si>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</si>
  <si>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</si>
  <si>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</si>
  <si>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</si>
  <si>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</si>
  <si>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</si>
  <si>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</si>
  <si>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</si>
  <si>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</si>
  <si>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</si>
  <si>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</si>
  <si>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</si>
  <si>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</si>
  <si>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</si>
  <si>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</si>
  <si>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</si>
  <si>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</si>
  <si>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</si>
  <si>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</si>
  <si>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</si>
  <si>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</si>
  <si>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</si>
  <si>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</si>
  <si>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</si>
  <si>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</si>
  <si>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</si>
  <si>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</si>
  <si>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</si>
  <si>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</si>
  <si>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</si>
  <si>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</si>
  <si>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</si>
  <si>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</si>
  <si>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</si>
  <si>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</si>
  <si>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</si>
  <si>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</si>
  <si>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</si>
  <si>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</si>
  <si>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</si>
  <si>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</si>
  <si>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</si>
  <si>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</si>
  <si>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</si>
  <si>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</si>
  <si>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</si>
  <si>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</si>
  <si>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</si>
  <si>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</si>
  <si>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</si>
  <si>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</si>
  <si>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</si>
  <si>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</si>
  <si>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</si>
  <si>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</si>
  <si>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</si>
  <si>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</si>
  <si>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</si>
  <si>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</si>
  <si>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</si>
  <si>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</si>
  <si>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</si>
  <si>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</si>
  <si>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</si>
  <si>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</si>
  <si>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</si>
  <si>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</si>
  <si>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</si>
  <si>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</si>
  <si>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</si>
  <si>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</si>
  <si>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</si>
  <si>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</si>
  <si>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</si>
  <si>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</si>
  <si>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</si>
  <si>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</si>
  <si>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</si>
  <si>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</si>
  <si>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</si>
  <si>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</si>
  <si>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</si>
  <si>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</si>
  <si>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</si>
  <si>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</si>
  <si>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</si>
  <si>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</si>
  <si>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</si>
  <si>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</si>
  <si>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</si>
  <si>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</si>
  <si>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</si>
  <si>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</si>
  <si>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</si>
  <si>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</si>
  <si>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</si>
  <si>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</si>
  <si>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</si>
  <si>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</si>
  <si>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</si>
  <si>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</si>
  <si>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</si>
  <si>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</si>
  <si>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</si>
  <si>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</si>
  <si>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</si>
  <si>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</si>
  <si>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</si>
  <si>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</si>
  <si>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</si>
  <si>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</si>
  <si>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</si>
  <si>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</si>
  <si>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</si>
  <si>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</si>
  <si>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</si>
  <si>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</si>
  <si>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</si>
  <si>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</si>
  <si>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</si>
  <si>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</si>
  <si>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</si>
  <si>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</si>
  <si>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</si>
  <si>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</si>
  <si>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</si>
  <si>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</si>
  <si>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</si>
  <si>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</si>
  <si>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</si>
  <si>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</si>
  <si>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</si>
  <si>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</si>
  <si>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</si>
  <si>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</si>
  <si>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</si>
  <si>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</si>
  <si>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</si>
  <si>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</si>
  <si>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</si>
  <si>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</si>
  <si>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</si>
  <si>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</si>
  <si>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</si>
  <si>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</si>
  <si>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</si>
  <si>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</si>
  <si>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</si>
  <si>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</si>
  <si>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</si>
  <si>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</si>
  <si>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</si>
  <si>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</si>
  <si>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</si>
  <si>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</si>
  <si>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</si>
  <si>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</si>
  <si>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</si>
  <si>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</si>
  <si>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</si>
  <si>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</si>
  <si>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</si>
  <si>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</si>
  <si>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</si>
  <si>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</si>
  <si>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</si>
  <si>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</si>
  <si>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</si>
  <si>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</si>
  <si>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</si>
  <si>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</si>
  <si>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</si>
  <si>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</si>
  <si>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</si>
  <si>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</si>
  <si>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</si>
  <si>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</si>
  <si>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</si>
  <si>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</si>
  <si>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</si>
  <si>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</si>
  <si>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</si>
  <si>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</si>
  <si>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</si>
  <si>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</si>
  <si>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</si>
  <si>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</si>
  <si>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</si>
  <si>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</si>
  <si>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</si>
  <si>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</si>
  <si>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</si>
  <si>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</si>
  <si>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</si>
  <si>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</si>
  <si>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</si>
  <si>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</si>
  <si>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</si>
  <si>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</si>
  <si>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</si>
  <si>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</si>
  <si>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</si>
  <si>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</si>
  <si>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</si>
  <si>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</si>
  <si>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</si>
  <si>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</si>
  <si>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</si>
  <si>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</si>
  <si>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</si>
  <si>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</si>
  <si>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</si>
  <si>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</si>
  <si>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</si>
  <si>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</si>
  <si>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</si>
  <si>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</si>
  <si>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</si>
  <si>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</si>
  <si>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</si>
  <si>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</si>
  <si>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</si>
  <si>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</si>
  <si>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</si>
  <si>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</si>
  <si>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</si>
  <si>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</si>
  <si>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</si>
  <si>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</si>
  <si>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</si>
  <si>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</si>
  <si>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</si>
  <si>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</si>
  <si>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</si>
  <si>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</si>
  <si>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</si>
  <si>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</si>
  <si>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</si>
  <si>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</si>
  <si>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</si>
  <si>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</si>
  <si>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</si>
  <si>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</si>
  <si>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</si>
  <si>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</si>
  <si>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</si>
  <si>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</si>
  <si>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</si>
  <si>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</si>
  <si>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</si>
  <si>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</si>
  <si>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</si>
  <si>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</si>
  <si>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</si>
  <si>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</si>
  <si>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</si>
  <si>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</si>
  <si>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</si>
  <si>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</si>
  <si>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</si>
  <si>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</si>
  <si>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</si>
  <si>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</si>
  <si>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</si>
  <si>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</si>
  <si>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</si>
  <si>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</si>
  <si>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</si>
  <si>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</si>
  <si>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</si>
  <si>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</si>
  <si>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</si>
  <si>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</si>
  <si>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</si>
  <si>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</si>
  <si>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</si>
  <si>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</si>
  <si>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</si>
  <si>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</si>
  <si>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</si>
  <si>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</si>
  <si>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</si>
  <si>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</si>
  <si>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</si>
  <si>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</si>
  <si>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</si>
  <si>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</si>
  <si>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</si>
  <si>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</si>
  <si>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</si>
  <si>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</si>
  <si>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</si>
  <si>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</si>
  <si>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</si>
  <si>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</si>
  <si>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</si>
  <si>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</si>
  <si>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</si>
  <si>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</si>
  <si>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</si>
  <si>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</si>
  <si>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</si>
  <si>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</si>
  <si>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</si>
  <si>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</si>
  <si>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</si>
  <si>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</si>
  <si>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</si>
  <si>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</si>
  <si>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</si>
  <si>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</si>
  <si>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</si>
  <si>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</si>
  <si>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</si>
  <si>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</si>
  <si>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</si>
  <si>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</si>
  <si>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</si>
  <si>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</si>
  <si>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</si>
  <si>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</si>
  <si>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</si>
  <si>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</si>
  <si>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</si>
  <si>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</si>
  <si>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</si>
  <si>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</si>
  <si>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</si>
  <si>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</si>
  <si>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</si>
  <si>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</si>
  <si>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</si>
  <si>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</si>
  <si>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</si>
  <si>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</si>
  <si>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</si>
  <si>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</si>
  <si>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</si>
  <si>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</si>
  <si>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</si>
  <si>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</si>
  <si>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</si>
  <si>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</si>
  <si>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</si>
  <si>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</si>
  <si>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</si>
  <si>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</si>
  <si>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</si>
  <si>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</si>
  <si>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</si>
  <si>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</si>
  <si>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</si>
  <si>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</si>
  <si>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</si>
  <si>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</si>
  <si>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</si>
  <si>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</si>
  <si>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</si>
  <si>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</si>
  <si>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</si>
  <si>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</si>
  <si>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</si>
  <si>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</si>
  <si>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</si>
  <si>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</si>
  <si>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</si>
  <si>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</si>
  <si>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</si>
  <si>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</si>
  <si>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</si>
  <si>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</si>
  <si>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</si>
  <si>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</si>
  <si>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</si>
  <si>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</si>
  <si>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</si>
  <si>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</si>
  <si>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</si>
  <si>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</si>
  <si>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</si>
  <si>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</si>
  <si>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</si>
  <si>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</si>
  <si>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</si>
  <si>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</si>
  <si>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</si>
  <si>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</si>
  <si>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</si>
  <si>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</si>
  <si>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</si>
  <si>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</si>
  <si>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</si>
  <si>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</si>
  <si>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</si>
  <si>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</si>
  <si>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</si>
  <si>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</si>
  <si>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</si>
  <si>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</si>
  <si>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</si>
  <si>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</si>
  <si>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</si>
  <si>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</si>
  <si>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</si>
  <si>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</si>
  <si>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</si>
  <si>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</si>
  <si>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</si>
  <si>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</si>
  <si>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</si>
  <si>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</si>
  <si>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</si>
  <si>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</si>
  <si>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</si>
  <si>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</si>
  <si>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</si>
  <si>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</si>
  <si>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</si>
  <si>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</si>
  <si>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</si>
  <si>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</si>
  <si>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</si>
  <si>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</si>
  <si>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</si>
  <si>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</si>
  <si>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</si>
  <si>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</si>
  <si>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</si>
  <si>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</si>
  <si>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</si>
  <si>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</si>
  <si>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</si>
  <si>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</si>
  <si>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</si>
  <si>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</si>
  <si>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</si>
  <si>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</si>
  <si>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</si>
  <si>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</si>
  <si>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</si>
  <si>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</si>
  <si>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</si>
  <si>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</si>
  <si>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</si>
  <si>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</si>
  <si>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</si>
  <si>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</si>
  <si>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</si>
  <si>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</si>
  <si>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</si>
  <si>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</si>
  <si>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</si>
  <si>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</si>
  <si>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</si>
  <si>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</si>
  <si>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</si>
  <si>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</si>
  <si>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</si>
  <si>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</si>
  <si>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</si>
  <si>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</si>
  <si>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</si>
  <si>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</si>
  <si>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</si>
  <si>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</si>
  <si>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</si>
  <si>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</si>
  <si>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</si>
  <si>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</si>
  <si>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</si>
  <si>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</si>
  <si>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</si>
  <si>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</si>
  <si>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</si>
  <si>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</si>
  <si>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</si>
  <si>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</si>
  <si>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</si>
  <si>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</si>
  <si>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</si>
  <si>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</si>
  <si>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</si>
  <si>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</si>
  <si>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</si>
  <si>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</si>
  <si>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</si>
  <si>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</si>
  <si>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</si>
  <si>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</si>
  <si>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</si>
  <si>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</si>
  <si>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</si>
  <si>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</si>
  <si>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</si>
  <si>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</si>
  <si>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</si>
  <si>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</si>
  <si>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</si>
  <si>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</si>
  <si>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</si>
  <si>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</si>
  <si>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</si>
  <si>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</si>
  <si>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</si>
  <si>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</si>
  <si>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</si>
  <si>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</si>
  <si>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</si>
  <si>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</si>
  <si>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</si>
  <si>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</si>
  <si>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</si>
  <si>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</si>
  <si>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</si>
  <si>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</si>
  <si>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</si>
  <si>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</si>
  <si>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</si>
  <si>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</si>
  <si>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</si>
  <si>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</si>
  <si>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</si>
  <si>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</si>
  <si>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</si>
  <si>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</si>
  <si>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</si>
  <si>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</si>
  <si>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</si>
  <si>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</si>
  <si>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</si>
  <si>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</si>
  <si>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</si>
  <si>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</si>
  <si>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</si>
  <si>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</si>
  <si>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</si>
  <si>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</si>
  <si>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</si>
  <si>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</si>
  <si>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</si>
  <si>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</si>
  <si>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</si>
  <si>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</si>
  <si>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</si>
  <si>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</si>
  <si>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</si>
  <si>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</si>
  <si>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</si>
  <si>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</si>
  <si>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</si>
  <si>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</si>
  <si>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</si>
  <si>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</si>
  <si>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</si>
  <si>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</si>
  <si>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</si>
  <si>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</si>
  <si>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</si>
  <si>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</si>
  <si>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</si>
  <si>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</si>
  <si>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</si>
  <si>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</si>
  <si>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</si>
  <si>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</si>
  <si>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</si>
  <si>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</si>
  <si>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</si>
  <si>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</si>
  <si>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</si>
  <si>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</si>
  <si>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</si>
  <si>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</si>
  <si>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</si>
  <si>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</si>
  <si>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</si>
  <si>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</si>
  <si>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</si>
  <si>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</si>
  <si>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</si>
  <si>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</si>
  <si>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</si>
  <si>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</si>
  <si>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</si>
  <si>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</si>
  <si>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</si>
  <si>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</si>
  <si>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</si>
  <si>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</si>
  <si>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</si>
  <si>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</si>
  <si>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</si>
  <si>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</si>
  <si>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</si>
  <si>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</si>
  <si>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</si>
  <si>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</si>
  <si>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</si>
  <si>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</si>
  <si>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</si>
  <si>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</si>
  <si>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</si>
  <si>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</si>
  <si>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</si>
  <si>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</si>
  <si>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</si>
  <si>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</si>
  <si>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</si>
  <si>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</si>
  <si>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</si>
  <si>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</si>
  <si>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</si>
  <si>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</si>
  <si>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</si>
  <si>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</si>
  <si>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</si>
  <si>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</si>
  <si>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</si>
  <si>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</si>
  <si>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</si>
  <si>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</si>
  <si>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</si>
  <si>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</si>
  <si>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</si>
  <si>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</si>
  <si>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</si>
  <si>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</si>
  <si>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</si>
  <si>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</si>
  <si>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</si>
  <si>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</si>
  <si>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</si>
  <si>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</si>
  <si>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</si>
  <si>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</si>
  <si>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</si>
  <si>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</si>
  <si>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</si>
  <si>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</si>
  <si>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</si>
  <si>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</si>
  <si>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</si>
  <si>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</si>
  <si>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</si>
  <si>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</si>
  <si>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</si>
  <si>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</si>
  <si>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</si>
  <si>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</si>
  <si>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</si>
  <si>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</si>
  <si>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</si>
  <si>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</si>
  <si>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</si>
  <si>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</si>
  <si>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</si>
  <si>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</si>
  <si>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</si>
  <si>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</si>
  <si>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</si>
  <si>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</si>
  <si>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</si>
  <si>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</si>
  <si>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</si>
  <si>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</si>
  <si>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</si>
  <si>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</si>
  <si>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</si>
  <si>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</si>
  <si>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</si>
  <si>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</si>
  <si>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</si>
  <si>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</si>
  <si>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</si>
  <si>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</si>
  <si>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</si>
  <si>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</si>
  <si>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</si>
  <si>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</si>
  <si>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</si>
  <si>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</si>
  <si>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</si>
  <si>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</si>
  <si>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</si>
  <si>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</si>
  <si>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</si>
  <si>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</si>
  <si>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</si>
  <si>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</si>
  <si>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</si>
  <si>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</si>
  <si>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</si>
  <si>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</si>
  <si>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</si>
  <si>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</si>
  <si>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</si>
  <si>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</si>
  <si>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</si>
  <si>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</si>
  <si>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</si>
  <si>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</si>
  <si>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</si>
  <si>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</si>
  <si>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</si>
  <si>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</si>
  <si>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</si>
  <si>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</si>
  <si>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</si>
  <si>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</si>
  <si>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</si>
  <si>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</si>
  <si>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</si>
  <si>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</si>
  <si>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</si>
  <si>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</si>
  <si>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</si>
  <si>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</si>
  <si>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</si>
  <si>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</si>
  <si>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</si>
  <si>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</si>
  <si>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</si>
  <si>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</si>
  <si>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</si>
  <si>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</si>
  <si>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</si>
  <si>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</si>
  <si>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</si>
  <si>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</si>
  <si>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</si>
  <si>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</si>
  <si>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</si>
  <si>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</si>
  <si>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</si>
  <si>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</si>
  <si>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</si>
  <si>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</si>
  <si>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</si>
  <si>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</si>
  <si>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</si>
  <si>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</si>
  <si>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</si>
  <si>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</si>
  <si>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</si>
  <si>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</si>
  <si>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</si>
  <si>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</si>
  <si>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</si>
  <si>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</si>
  <si>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</si>
  <si>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</si>
  <si>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</si>
  <si>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</si>
  <si>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</si>
  <si>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</si>
  <si>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</si>
  <si>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</si>
  <si>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</si>
  <si>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</si>
  <si>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</si>
  <si>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</si>
  <si>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</si>
  <si>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</si>
  <si>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</si>
  <si>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</si>
  <si>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</si>
  <si>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</si>
  <si>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</si>
  <si>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</si>
  <si>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</si>
  <si>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</si>
  <si>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</si>
  <si>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</si>
  <si>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</si>
  <si>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</si>
  <si>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</si>
  <si>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</si>
  <si>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</si>
  <si>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</si>
  <si>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</si>
  <si>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</si>
  <si>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</si>
  <si>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</si>
  <si>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</si>
  <si>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</si>
  <si>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</si>
  <si>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</si>
  <si>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</si>
  <si>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</si>
  <si>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</si>
  <si>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</si>
  <si>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</si>
  <si>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</si>
  <si>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</si>
  <si>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</si>
  <si>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</si>
  <si>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</si>
  <si>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</si>
  <si>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</si>
  <si>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</si>
  <si>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</si>
  <si>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</si>
  <si>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</si>
  <si>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</si>
  <si>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</si>
  <si>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</si>
  <si>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</si>
  <si>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</si>
  <si>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</si>
  <si>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</si>
  <si>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</si>
  <si>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</si>
  <si>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</si>
  <si>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</si>
  <si>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</si>
  <si>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</si>
  <si>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</si>
  <si>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</si>
  <si>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</si>
  <si>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</si>
  <si>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</si>
  <si>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</si>
  <si>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</si>
  <si>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</si>
  <si>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</si>
  <si>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</si>
  <si>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</si>
  <si>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</si>
  <si>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</si>
  <si>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</si>
  <si>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</si>
  <si>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</si>
  <si>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</si>
  <si>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</si>
  <si>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</si>
  <si>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</si>
  <si>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</si>
  <si>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</si>
  <si>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</si>
  <si>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</si>
  <si>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</si>
  <si>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</si>
  <si>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</si>
  <si>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</si>
  <si>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</si>
  <si>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</si>
  <si>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</si>
  <si>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</si>
  <si>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</si>
  <si>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</si>
  <si>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</si>
  <si>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</si>
  <si>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</si>
  <si>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</si>
  <si>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</si>
  <si>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</si>
  <si>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</si>
  <si>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</si>
  <si>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</si>
  <si>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</si>
  <si>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</si>
  <si>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</si>
  <si>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</si>
  <si>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</si>
  <si>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</si>
  <si>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</si>
  <si>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</si>
  <si>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</si>
  <si>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</si>
  <si>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</si>
  <si>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</si>
  <si>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</si>
  <si>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</si>
  <si>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</si>
  <si>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</si>
  <si>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</si>
  <si>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</si>
  <si>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</si>
  <si>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</si>
  <si>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</si>
  <si>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</si>
  <si>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</si>
  <si>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</si>
  <si>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</si>
  <si>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</si>
  <si>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</si>
  <si>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</si>
  <si>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</si>
  <si>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</si>
  <si>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</si>
  <si>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</si>
  <si>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</si>
  <si>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</si>
  <si>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</si>
  <si>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</si>
  <si>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</si>
  <si>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</si>
  <si>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</si>
  <si>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</si>
  <si>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</si>
  <si>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</si>
  <si>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</si>
  <si>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</si>
  <si>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</si>
  <si>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</si>
  <si>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</si>
  <si>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</si>
  <si>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</si>
  <si>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</si>
  <si>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</si>
  <si>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</si>
  <si>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</si>
  <si>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</si>
  <si>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</si>
  <si>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</si>
  <si>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</si>
  <si>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</si>
  <si>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</si>
  <si>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</si>
  <si>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</si>
  <si>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</si>
  <si>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</si>
  <si>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</si>
  <si>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</si>
  <si>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</si>
  <si>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</si>
  <si>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</si>
  <si>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</si>
  <si>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</si>
  <si>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</si>
  <si>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</si>
  <si>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</si>
  <si>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</si>
  <si>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</si>
  <si>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</si>
  <si>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</si>
  <si>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</si>
  <si>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</si>
  <si>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</si>
  <si>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</si>
  <si>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</si>
  <si>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</si>
  <si>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</si>
  <si>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</si>
  <si>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</si>
  <si>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</si>
  <si>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</si>
  <si>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</si>
  <si>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</si>
  <si>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</si>
  <si>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</si>
  <si>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</si>
  <si>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</si>
  <si>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</si>
  <si>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</si>
  <si>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</si>
  <si>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</si>
  <si>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</si>
  <si>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</si>
  <si>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</si>
  <si>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</si>
  <si>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</si>
  <si>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</si>
  <si>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</si>
  <si>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</si>
  <si>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</si>
  <si>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</si>
  <si>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</si>
  <si>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</si>
  <si>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</si>
  <si>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</si>
  <si>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</si>
  <si>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</si>
  <si>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</si>
  <si>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</si>
  <si>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</si>
  <si>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</si>
  <si>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</si>
  <si>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</si>
  <si>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</si>
  <si>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</si>
  <si>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</si>
  <si>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</si>
  <si>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</si>
  <si>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</si>
  <si>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</si>
  <si>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</si>
  <si>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</si>
  <si>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</si>
  <si>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</si>
  <si>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</si>
  <si>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</si>
  <si>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</si>
  <si>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</si>
  <si>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</si>
  <si>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</si>
  <si>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</si>
  <si>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</si>
  <si>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</si>
  <si>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</si>
  <si>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</si>
  <si>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</si>
  <si>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</si>
  <si>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</si>
  <si>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</si>
  <si>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</si>
  <si>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</si>
  <si>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</si>
  <si>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</si>
  <si>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</si>
  <si>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</si>
  <si>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</si>
  <si>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</si>
  <si>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</si>
  <si>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</si>
  <si>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</si>
  <si>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</si>
  <si>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</si>
  <si>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</si>
  <si>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</si>
  <si>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</si>
  <si>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</si>
  <si>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</si>
  <si>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</si>
  <si>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</si>
  <si>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</si>
  <si>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</si>
  <si>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</si>
  <si>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</si>
  <si>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</si>
  <si>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</si>
  <si>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</si>
  <si>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</si>
  <si>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</si>
  <si>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</si>
  <si>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</si>
  <si>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</si>
  <si>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</si>
  <si>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</si>
  <si>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</si>
  <si>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</si>
  <si>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</si>
  <si>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</si>
  <si>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</si>
  <si>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</si>
  <si>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</si>
  <si>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</si>
  <si>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</si>
  <si>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</si>
  <si>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</si>
  <si>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</si>
  <si>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</si>
  <si>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</si>
  <si>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</si>
  <si>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</si>
  <si>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</si>
  <si>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</si>
  <si>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</si>
  <si>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</si>
  <si>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</si>
  <si>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</si>
  <si>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</si>
  <si>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</si>
  <si>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</si>
  <si>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</si>
  <si>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</si>
  <si>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</si>
  <si>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</si>
  <si>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</si>
  <si>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</si>
  <si>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</si>
  <si>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</si>
  <si>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</si>
  <si>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</si>
  <si>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</si>
  <si>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</si>
  <si>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</si>
  <si>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</si>
  <si>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</si>
  <si>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</si>
  <si>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</si>
  <si>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</si>
  <si>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</si>
  <si>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</si>
  <si>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</si>
  <si>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</si>
  <si>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</si>
  <si>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</si>
  <si>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</si>
  <si>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</si>
  <si>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</si>
  <si>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</si>
  <si>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</si>
  <si>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</si>
  <si>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</si>
  <si>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</si>
  <si>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</si>
  <si>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</si>
  <si>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</si>
  <si>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</si>
  <si>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</si>
  <si>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</si>
  <si>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</si>
  <si>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</si>
  <si>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</si>
  <si>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</si>
  <si>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</si>
  <si>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</si>
  <si>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</si>
  <si>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</si>
  <si>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</si>
  <si>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</si>
  <si>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</si>
  <si>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</si>
  <si>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</si>
  <si>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</si>
  <si>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</si>
  <si>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</si>
  <si>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</si>
  <si>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</si>
  <si>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</si>
  <si>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</si>
  <si>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</si>
  <si>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</si>
  <si>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</si>
  <si>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</si>
  <si>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</si>
  <si>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</si>
  <si>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</si>
  <si>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</si>
  <si>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</si>
  <si>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</si>
  <si>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</si>
  <si>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</si>
  <si>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</si>
  <si>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</si>
  <si>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</si>
  <si>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</si>
  <si>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</si>
  <si>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</si>
  <si>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</si>
  <si>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</si>
  <si>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</si>
  <si>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</si>
  <si>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</si>
  <si>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</si>
  <si>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</si>
  <si>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</si>
  <si>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</si>
  <si>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</si>
  <si>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</si>
  <si>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</si>
  <si>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</si>
  <si>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</si>
  <si>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</si>
  <si>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</si>
  <si>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</si>
  <si>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</si>
  <si>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</si>
  <si>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</si>
  <si>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</si>
  <si>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</si>
  <si>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</si>
  <si>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</si>
  <si>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</si>
  <si>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</si>
  <si>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</si>
  <si>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</si>
  <si>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</si>
  <si>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</si>
  <si>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</si>
  <si>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</si>
  <si>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</si>
  <si>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</si>
  <si>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</si>
  <si>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</si>
  <si>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</si>
  <si>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</si>
  <si>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</si>
  <si>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</si>
  <si>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</si>
  <si>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</si>
  <si>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</si>
  <si>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</si>
  <si>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</si>
  <si>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</si>
  <si>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</si>
  <si>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</si>
  <si>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</si>
  <si>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</si>
  <si>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</si>
  <si>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</si>
  <si>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</si>
  <si>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</si>
  <si>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</si>
  <si>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</si>
  <si>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</si>
  <si>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</si>
  <si>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</si>
  <si>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</si>
  <si>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</si>
  <si>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</si>
  <si>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</si>
  <si>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</si>
  <si>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</si>
  <si>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</si>
  <si>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</si>
  <si>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</si>
  <si>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</si>
  <si>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</si>
  <si>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</si>
  <si>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</si>
  <si>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</si>
  <si>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</si>
  <si>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</si>
  <si>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</si>
  <si>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</si>
  <si>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</si>
  <si>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</si>
  <si>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</si>
  <si>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</si>
  <si>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</si>
  <si>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</si>
  <si>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</si>
  <si>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</si>
  <si>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</si>
  <si>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</si>
  <si>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</si>
  <si>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</si>
  <si>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</si>
  <si>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</si>
  <si>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</si>
  <si>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</si>
  <si>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</si>
  <si>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</si>
  <si>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</si>
  <si>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</si>
  <si>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</si>
  <si>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</si>
  <si>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</si>
  <si>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</si>
  <si>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</si>
  <si>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</si>
  <si>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</si>
  <si>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</si>
  <si>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</si>
  <si>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</si>
  <si>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</si>
  <si>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</si>
  <si>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</si>
  <si>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</si>
  <si>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</si>
  <si>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</si>
  <si>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</si>
  <si>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</si>
  <si>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</si>
  <si>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</si>
  <si>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</si>
  <si>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</si>
  <si>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</si>
  <si>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</si>
  <si>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</si>
  <si>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</si>
  <si>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</si>
  <si>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</si>
  <si>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</si>
  <si>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</si>
  <si>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</si>
  <si>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</si>
  <si>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</si>
  <si>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</si>
  <si>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</si>
  <si>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</si>
  <si>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</si>
  <si>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</si>
  <si>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</si>
  <si>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</si>
  <si>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</si>
  <si>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</si>
  <si>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</si>
  <si>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</si>
  <si>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</si>
  <si>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</si>
  <si>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</si>
  <si>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</si>
  <si>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</si>
  <si>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</si>
  <si>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</si>
  <si>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</si>
  <si>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</si>
  <si>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</si>
  <si>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</si>
  <si>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</si>
  <si>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</si>
  <si>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</si>
  <si>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</si>
  <si>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</si>
  <si>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</si>
  <si>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</si>
  <si>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</si>
  <si>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</si>
  <si>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</si>
  <si>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</si>
  <si>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</si>
  <si>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</si>
  <si>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</si>
  <si>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</si>
  <si>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</si>
  <si>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</si>
  <si>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</si>
  <si>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</si>
  <si>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</si>
  <si>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</si>
  <si>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</si>
  <si>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</si>
  <si>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</si>
  <si>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</si>
  <si>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</si>
  <si>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</si>
  <si>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</si>
  <si>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</si>
  <si>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</si>
  <si>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</si>
  <si>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</si>
  <si>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</si>
  <si>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</si>
  <si>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</si>
  <si>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</si>
  <si>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</si>
  <si>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</si>
  <si>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</si>
  <si>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</si>
  <si>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</si>
  <si>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</si>
  <si>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</si>
  <si>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</si>
  <si>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</si>
  <si>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</si>
  <si>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</si>
  <si>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</si>
  <si>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</si>
  <si>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</si>
  <si>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</si>
  <si>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</si>
  <si>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</si>
  <si>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</si>
  <si>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</si>
  <si>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</si>
  <si>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</si>
  <si>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</si>
  <si>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</si>
  <si>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</si>
  <si>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</si>
  <si>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</si>
  <si>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</si>
  <si>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</si>
  <si>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</si>
  <si>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</si>
  <si>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</si>
  <si>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</si>
  <si>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</si>
  <si>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</si>
  <si>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</si>
  <si>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</si>
  <si>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</si>
  <si>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</si>
  <si>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</si>
  <si>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</si>
  <si>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</si>
  <si>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</si>
  <si>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</si>
  <si>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</si>
  <si>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</si>
  <si>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</si>
  <si>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</si>
  <si>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</si>
  <si>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</si>
  <si>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</si>
  <si>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</si>
  <si>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</si>
  <si>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</si>
  <si>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</si>
  <si>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</si>
  <si>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</si>
  <si>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</si>
  <si>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</si>
  <si>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</si>
  <si>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</si>
  <si>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</si>
  <si>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</si>
  <si>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</si>
  <si>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</si>
  <si>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</si>
  <si>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</si>
  <si>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</si>
  <si>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</si>
  <si>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</si>
  <si>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</si>
  <si>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</si>
  <si>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</si>
  <si>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</si>
  <si>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</si>
  <si>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</si>
  <si>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</si>
  <si>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</si>
  <si>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</si>
  <si>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</si>
  <si>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</si>
  <si>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</si>
  <si>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</si>
  <si>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</si>
  <si>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</si>
  <si>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</si>
  <si>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</si>
  <si>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</si>
  <si>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</si>
  <si>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</si>
  <si>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</si>
  <si>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</si>
  <si>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</si>
  <si>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</si>
  <si>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</si>
  <si>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</si>
  <si>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</si>
  <si>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</si>
  <si>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</si>
  <si>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</si>
  <si>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</si>
  <si>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</si>
  <si>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</si>
  <si>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</si>
  <si>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</si>
  <si>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</si>
  <si>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</si>
  <si>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</si>
  <si>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</si>
  <si>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</si>
  <si>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</si>
  <si>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</si>
  <si>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</si>
  <si>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</si>
  <si>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</si>
  <si>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</si>
  <si>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</si>
  <si>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</si>
  <si>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</si>
  <si>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</si>
  <si>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</si>
  <si>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</si>
  <si>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</si>
  <si>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</si>
  <si>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</si>
  <si>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</si>
  <si>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</si>
  <si>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</si>
  <si>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</si>
  <si>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</si>
  <si>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</si>
  <si>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</si>
  <si>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</si>
  <si>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</si>
  <si>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</si>
  <si>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</si>
  <si>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</si>
  <si>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</si>
  <si>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</si>
  <si>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</si>
  <si>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</si>
  <si>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</si>
  <si>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</si>
  <si>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</si>
  <si>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</si>
  <si>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</si>
  <si>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</si>
  <si>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</si>
  <si>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</si>
  <si>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</si>
  <si>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</si>
  <si>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</si>
  <si>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</si>
  <si>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</si>
  <si>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</si>
  <si>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</si>
  <si>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</si>
  <si>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</si>
  <si>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</si>
  <si>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</si>
  <si>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</si>
  <si>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</si>
  <si>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</si>
  <si>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</si>
  <si>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</si>
  <si>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</si>
  <si>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</si>
  <si>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</si>
  <si>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</si>
  <si>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</si>
  <si>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</si>
  <si>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</si>
  <si>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</si>
  <si>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</si>
  <si>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</si>
  <si>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</si>
  <si>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</si>
  <si>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</si>
  <si>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</si>
  <si>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</si>
  <si>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</si>
  <si>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</si>
  <si>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</si>
  <si>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</si>
  <si>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</si>
  <si>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</si>
  <si>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</si>
  <si>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</si>
  <si>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</si>
  <si>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</si>
  <si>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</si>
  <si>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</si>
  <si>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</si>
  <si>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</si>
  <si>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</si>
  <si>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</si>
  <si>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</si>
  <si>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</si>
  <si>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</si>
  <si>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</si>
  <si>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</si>
  <si>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</si>
  <si>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</si>
  <si>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</si>
  <si>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</si>
  <si>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</si>
  <si>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</si>
  <si>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</si>
  <si>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</si>
  <si>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</si>
  <si>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</si>
  <si>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</si>
  <si>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</si>
  <si>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</si>
  <si>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</si>
  <si>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</si>
  <si>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</si>
  <si>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</si>
  <si>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</si>
  <si>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</si>
  <si>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</si>
  <si>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</si>
  <si>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</si>
  <si>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</si>
  <si>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</si>
  <si>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</si>
  <si>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</si>
  <si>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</si>
  <si>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</si>
  <si>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</si>
  <si>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</si>
  <si>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</si>
  <si>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</si>
  <si>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</si>
  <si>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</si>
  <si>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</si>
  <si>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</si>
  <si>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</si>
  <si>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</si>
  <si>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</si>
  <si>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</si>
  <si>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</si>
  <si>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</si>
  <si>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</si>
  <si>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</si>
  <si>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</si>
  <si>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</si>
  <si>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</si>
  <si>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</si>
  <si>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</si>
  <si>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</si>
  <si>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</si>
  <si>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</si>
  <si>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</si>
  <si>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</si>
  <si>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</si>
  <si>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</si>
  <si>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</si>
  <si>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</si>
  <si>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</si>
  <si>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</si>
  <si>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</si>
  <si>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</si>
  <si>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</si>
  <si>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</si>
  <si>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</si>
  <si>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</si>
  <si>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</si>
  <si>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</si>
  <si>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</si>
  <si>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</si>
  <si>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</si>
  <si>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</si>
  <si>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</si>
  <si>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</si>
  <si>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</si>
  <si>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</si>
  <si>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</si>
  <si>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</si>
  <si>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</si>
  <si>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</si>
  <si>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</si>
  <si>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</si>
  <si>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</si>
  <si>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</si>
  <si>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</si>
  <si>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</si>
  <si>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</si>
  <si>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</si>
  <si>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</si>
  <si>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</si>
  <si>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</si>
  <si>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</si>
  <si>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</si>
  <si>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</si>
  <si>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</si>
  <si>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</si>
  <si>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</si>
  <si>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</si>
  <si>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</si>
  <si>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</si>
  <si>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</si>
  <si>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</si>
  <si>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</si>
  <si>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</si>
  <si>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</si>
  <si>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</si>
  <si>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</si>
  <si>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</si>
  <si>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</si>
  <si>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</si>
  <si>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</si>
  <si>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</si>
  <si>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</si>
  <si>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</si>
  <si>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</si>
  <si>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</si>
  <si>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</si>
  <si>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</si>
  <si>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</si>
  <si>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</si>
  <si>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</si>
  <si>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</si>
  <si>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</si>
  <si>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</si>
  <si>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</si>
  <si>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</si>
  <si>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</si>
  <si>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</si>
  <si>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</si>
  <si>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</si>
  <si>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</si>
  <si>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</si>
  <si>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</si>
  <si>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</si>
  <si>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</si>
  <si>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</si>
  <si>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</si>
  <si>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</si>
  <si>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</si>
  <si>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</si>
  <si>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</si>
  <si>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</si>
  <si>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</si>
  <si>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</si>
  <si>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</si>
  <si>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</si>
  <si>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</si>
  <si>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</si>
  <si>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</si>
  <si>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</si>
  <si>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</si>
  <si>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</si>
  <si>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</si>
  <si>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</si>
  <si>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</si>
  <si>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</si>
  <si>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</si>
  <si>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</si>
  <si>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</si>
  <si>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</si>
  <si>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</si>
  <si>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</si>
  <si>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</si>
  <si>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</si>
  <si>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</si>
  <si>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</si>
  <si>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</si>
  <si>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</si>
  <si>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</si>
  <si>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</si>
  <si>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</si>
  <si>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</si>
  <si>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</si>
  <si>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</si>
  <si>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</si>
  <si>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</si>
  <si>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</si>
  <si>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</si>
  <si>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</si>
  <si>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</si>
  <si>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</si>
  <si>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</si>
  <si>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</si>
  <si>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</si>
  <si>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</si>
  <si>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</si>
  <si>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</si>
  <si>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</si>
  <si>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</si>
  <si>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</si>
  <si>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</si>
  <si>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</si>
  <si>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</si>
  <si>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</si>
  <si>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</si>
  <si>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</si>
  <si>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</si>
  <si>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</si>
  <si>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</si>
  <si>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</si>
  <si>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</si>
  <si>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</si>
  <si>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</si>
  <si>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</si>
  <si>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</si>
  <si>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</si>
  <si>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</si>
  <si>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</si>
  <si>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</si>
  <si>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</si>
  <si>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</si>
  <si>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</si>
  <si>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</si>
  <si>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</si>
  <si>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</si>
  <si>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</si>
  <si>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</si>
  <si>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</si>
  <si>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</si>
  <si>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</si>
  <si>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</si>
  <si>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</si>
  <si>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</si>
  <si>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</si>
  <si>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</si>
  <si>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</si>
  <si>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</si>
  <si>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</si>
  <si>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</si>
  <si>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</si>
  <si>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</si>
  <si>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</si>
  <si>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</si>
  <si>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</si>
  <si>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</si>
  <si>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</si>
  <si>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</si>
  <si>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</si>
  <si>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</si>
  <si>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</si>
  <si>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</si>
  <si>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</si>
  <si>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</si>
  <si>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</si>
  <si>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</si>
  <si>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</si>
  <si>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</si>
  <si>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</si>
  <si>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</si>
  <si>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</si>
  <si>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</si>
  <si>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</si>
  <si>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</si>
  <si>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</si>
  <si>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</si>
  <si>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</si>
  <si>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</si>
  <si>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</si>
  <si>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</si>
  <si>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</si>
  <si>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</si>
  <si>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</si>
  <si>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</si>
  <si>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</si>
  <si>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</si>
  <si>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</si>
  <si>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</si>
  <si>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</si>
  <si>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</si>
  <si>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</si>
  <si>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</si>
  <si>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</si>
  <si>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</si>
  <si>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</si>
  <si>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</si>
  <si>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</si>
  <si>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</si>
  <si>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</si>
  <si>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</si>
  <si>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</si>
  <si>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</si>
  <si>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</si>
  <si>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</si>
  <si>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</si>
  <si>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</si>
  <si>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</si>
  <si>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</si>
  <si>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</si>
  <si>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</si>
  <si>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</si>
  <si>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</si>
  <si>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</si>
  <si>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</si>
  <si>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</si>
  <si>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</si>
  <si>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</si>
  <si>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</si>
  <si>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</si>
  <si>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</si>
  <si>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</si>
  <si>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</si>
  <si>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</si>
  <si>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</si>
  <si>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</si>
  <si>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</si>
  <si>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</si>
  <si>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</si>
  <si>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</si>
  <si>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</si>
  <si>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</si>
  <si>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</si>
  <si>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</si>
  <si>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</si>
  <si>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</si>
  <si>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</si>
  <si>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</si>
  <si>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</si>
  <si>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</si>
  <si>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</si>
  <si>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</si>
  <si>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</si>
  <si>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</si>
  <si>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</si>
  <si>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</si>
  <si>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</si>
  <si>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</si>
  <si>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</si>
  <si>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</si>
  <si>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</si>
  <si>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</si>
  <si>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</si>
  <si>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</si>
  <si>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</si>
  <si>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</si>
  <si>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</si>
  <si>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</si>
  <si>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</si>
  <si>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</si>
  <si>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</si>
  <si>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</si>
  <si>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</si>
  <si>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</si>
  <si>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</si>
  <si>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</si>
  <si>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</si>
  <si>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</si>
  <si>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</si>
  <si>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</si>
  <si>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</si>
  <si>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</si>
  <si>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</si>
  <si>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</si>
  <si>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</si>
  <si>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</si>
  <si>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</si>
  <si>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</si>
  <si>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</si>
  <si>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</si>
  <si>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</si>
  <si>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</si>
  <si>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</si>
  <si>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</si>
  <si>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</si>
  <si>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</si>
  <si>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</si>
  <si>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</si>
  <si>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</si>
  <si>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</si>
  <si>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</si>
  <si>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</si>
  <si>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</si>
  <si>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</si>
  <si>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</si>
  <si>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</si>
  <si>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</si>
  <si>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</si>
  <si>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</si>
  <si>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</si>
  <si>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</si>
  <si>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</si>
  <si>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</si>
  <si>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</si>
  <si>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</si>
  <si>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</si>
  <si>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</si>
  <si>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</si>
  <si>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</si>
  <si>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</si>
  <si>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</si>
  <si>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</si>
  <si>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</si>
  <si>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</si>
  <si>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</si>
  <si>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</si>
  <si>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</si>
  <si>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</si>
  <si>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</si>
  <si>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</si>
  <si>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</si>
  <si>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</si>
  <si>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</si>
  <si>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</si>
  <si>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</si>
  <si>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</si>
  <si>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</si>
  <si>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</si>
  <si>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</si>
  <si>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</si>
  <si>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</si>
  <si>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</si>
  <si>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</si>
  <si>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</si>
  <si>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</si>
  <si>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</si>
  <si>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</si>
  <si>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</si>
  <si>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</si>
  <si>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</si>
  <si>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</si>
  <si>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</si>
  <si>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</si>
  <si>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</si>
  <si>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</si>
  <si>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</si>
  <si>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</si>
  <si>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</si>
  <si>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</si>
  <si>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</si>
  <si>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</si>
  <si>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</si>
  <si>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</si>
  <si>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</si>
  <si>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</si>
  <si>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</si>
  <si>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</si>
  <si>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</si>
  <si>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</si>
  <si>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</si>
  <si>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</si>
  <si>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</si>
  <si>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</si>
  <si>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</si>
  <si>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</si>
  <si>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</si>
  <si>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</si>
  <si>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</si>
  <si>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</si>
  <si>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</si>
  <si>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</si>
  <si>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</si>
  <si>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</si>
  <si>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</si>
  <si>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</si>
  <si>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</si>
  <si>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</si>
  <si>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</si>
  <si>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</si>
  <si>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</si>
  <si>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</si>
  <si>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</si>
  <si>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</si>
  <si>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</si>
  <si>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</si>
  <si>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</si>
  <si>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</si>
  <si>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</si>
  <si>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</si>
  <si>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</si>
  <si>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</si>
  <si>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</si>
  <si>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</si>
  <si>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</si>
  <si>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</si>
  <si>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</si>
  <si>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</si>
  <si>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</si>
  <si>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</si>
  <si>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</si>
  <si>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</si>
  <si>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</si>
  <si>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</si>
  <si>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</si>
  <si>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</si>
  <si>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</si>
  <si>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</si>
  <si>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</si>
  <si>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</si>
  <si>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</si>
  <si>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</si>
  <si>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</si>
  <si>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</si>
  <si>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</si>
  <si>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</si>
  <si>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</si>
  <si>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</si>
  <si>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</si>
  <si>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</si>
  <si>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</si>
  <si>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</si>
  <si>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</si>
  <si>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</si>
  <si>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</si>
  <si>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</si>
  <si>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</si>
  <si>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</si>
  <si>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</si>
  <si>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</si>
  <si>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</si>
  <si>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</si>
  <si>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</si>
  <si>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</si>
  <si>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</si>
  <si>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</si>
  <si>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</si>
  <si>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</si>
  <si>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</si>
  <si>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</si>
  <si>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</si>
  <si>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</si>
  <si>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</si>
  <si>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</si>
  <si>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</si>
  <si>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</si>
  <si>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</si>
  <si>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</si>
  <si>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</si>
  <si>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</si>
  <si>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</si>
  <si>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</si>
  <si>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</si>
  <si>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</si>
  <si>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</si>
  <si>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</si>
  <si>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</si>
  <si>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</si>
  <si>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</si>
  <si>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</si>
  <si>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</si>
  <si>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</si>
  <si>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</si>
  <si>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</si>
  <si>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</si>
  <si>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</si>
  <si>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</si>
  <si>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</si>
  <si>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</si>
  <si>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</si>
  <si>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</si>
  <si>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</si>
  <si>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</si>
  <si>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</si>
  <si>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</si>
  <si>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</si>
  <si>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</si>
  <si>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</si>
  <si>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</si>
  <si>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</si>
  <si>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</si>
  <si>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</si>
  <si>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</si>
  <si>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</si>
  <si>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</si>
  <si>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</si>
  <si>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</si>
  <si>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</si>
  <si>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</si>
  <si>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</si>
  <si>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</si>
  <si>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</si>
  <si>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</si>
  <si>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</si>
  <si>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</si>
  <si>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</si>
  <si>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</si>
  <si>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</si>
  <si>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</si>
  <si>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</si>
  <si>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</si>
  <si>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</si>
  <si>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</si>
  <si>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</si>
  <si>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</si>
  <si>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</si>
  <si>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</si>
  <si>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</si>
  <si>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</si>
  <si>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</si>
  <si>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</si>
  <si>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</si>
  <si>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</si>
  <si>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</si>
  <si>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</si>
  <si>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</si>
  <si>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</si>
  <si>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</si>
  <si>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</si>
  <si>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</si>
  <si>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</si>
  <si>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</si>
  <si>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</si>
  <si>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</si>
  <si>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</si>
  <si>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</si>
  <si>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</si>
  <si>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</si>
  <si>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</si>
  <si>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</si>
  <si>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</si>
  <si>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</si>
  <si>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</si>
  <si>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</si>
  <si>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</si>
  <si>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</si>
  <si>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</si>
  <si>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</si>
  <si>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</si>
  <si>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</si>
  <si>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</si>
  <si>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</si>
  <si>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</si>
  <si>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</si>
  <si>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</si>
  <si>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</si>
  <si>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</si>
  <si>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</si>
  <si>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</si>
  <si>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</si>
  <si>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</si>
  <si>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</si>
  <si>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</si>
  <si>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</si>
  <si>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</si>
  <si>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</si>
  <si>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</si>
  <si>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</si>
  <si>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</si>
  <si>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</si>
  <si>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</si>
  <si>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</si>
  <si>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</si>
  <si>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</si>
  <si>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</si>
  <si>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</si>
  <si>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</si>
  <si>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</si>
  <si>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</si>
  <si>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</si>
  <si>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</si>
  <si>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</si>
  <si>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</si>
  <si>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</si>
  <si>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</si>
  <si>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</si>
  <si>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</si>
  <si>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</si>
  <si>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</si>
  <si>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</si>
  <si>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</si>
  <si>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</si>
  <si>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</si>
  <si>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</si>
  <si>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</si>
  <si>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</si>
  <si>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</si>
  <si>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</si>
  <si>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</si>
  <si>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</si>
  <si>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</si>
  <si>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</si>
  <si>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</si>
  <si>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</si>
  <si>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</si>
  <si>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</si>
  <si>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</si>
  <si>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</si>
  <si>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</si>
  <si>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</si>
  <si>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</si>
  <si>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</si>
  <si>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</si>
  <si>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</si>
  <si>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</si>
  <si>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</si>
  <si>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</si>
  <si>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</si>
  <si>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</si>
  <si>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</si>
  <si>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</si>
  <si>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</si>
  <si>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</si>
  <si>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</si>
  <si>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</si>
  <si>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</si>
  <si>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</si>
  <si>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</si>
  <si>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</si>
  <si>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</si>
  <si>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</si>
  <si>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</si>
  <si>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</si>
  <si>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</si>
  <si>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</si>
  <si>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</si>
  <si>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</si>
  <si>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</si>
  <si>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</si>
  <si>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</si>
  <si>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</si>
  <si>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</si>
  <si>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</si>
  <si>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</si>
  <si>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</si>
  <si>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</si>
  <si>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</si>
  <si>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</si>
  <si>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</si>
  <si>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</si>
  <si>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</si>
  <si>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</si>
  <si>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</si>
  <si>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</si>
  <si>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</si>
  <si>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</si>
  <si>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</si>
  <si>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</si>
  <si>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</si>
  <si>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</si>
  <si>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</si>
  <si>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</si>
  <si>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</si>
  <si>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</si>
  <si>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</si>
  <si>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</si>
  <si>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</si>
  <si>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</si>
  <si>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</si>
  <si>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</si>
  <si>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</si>
  <si>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</si>
  <si>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</si>
  <si>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</si>
  <si>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</si>
  <si>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</si>
  <si>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</si>
  <si>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</si>
  <si>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</si>
  <si>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</si>
  <si>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</si>
  <si>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</si>
  <si>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</si>
  <si>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</si>
  <si>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</si>
  <si>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</si>
  <si>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</si>
  <si>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</si>
  <si>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</si>
  <si>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</si>
  <si>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</si>
  <si>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</si>
  <si>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</si>
  <si>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</si>
  <si>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</si>
  <si>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</si>
  <si>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</si>
  <si>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</si>
  <si>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</si>
  <si>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</si>
  <si>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</si>
  <si>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</si>
  <si>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</si>
  <si>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</si>
  <si>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</si>
  <si>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</si>
  <si>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</si>
  <si>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</si>
  <si>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</si>
  <si>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</si>
  <si>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</si>
  <si>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</si>
  <si>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</si>
  <si>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</si>
  <si>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</si>
  <si>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</si>
  <si>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</si>
  <si>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</si>
  <si>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</si>
  <si>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</si>
  <si>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</si>
  <si>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</si>
  <si>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</si>
  <si>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</si>
  <si>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</si>
  <si>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</si>
  <si>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</si>
  <si>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</si>
  <si>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</si>
  <si>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</si>
  <si>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</si>
  <si>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</si>
  <si>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</si>
  <si>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</si>
  <si>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</si>
  <si>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</si>
  <si>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</si>
  <si>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</si>
  <si>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</si>
  <si>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</si>
  <si>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</si>
  <si>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</si>
  <si>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</si>
  <si>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</si>
  <si>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</si>
  <si>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</si>
  <si>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</si>
  <si>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</si>
  <si>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</si>
  <si>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</si>
  <si>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</si>
  <si>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</si>
  <si>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</si>
  <si>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</si>
  <si>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</si>
  <si>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</si>
  <si>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</si>
  <si>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</si>
  <si>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</si>
  <si>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</si>
  <si>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</si>
  <si>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</si>
  <si>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</si>
  <si>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</si>
  <si>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</si>
  <si>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</si>
  <si>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</si>
  <si>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</si>
  <si>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</si>
  <si>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</si>
  <si>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</si>
  <si>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</si>
  <si>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</si>
  <si>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</si>
  <si>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</si>
  <si>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</si>
  <si>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</si>
  <si>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</si>
  <si>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</si>
  <si>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</si>
  <si>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</si>
  <si>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</si>
  <si>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</si>
  <si>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</si>
  <si>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</si>
  <si>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</si>
  <si>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</si>
  <si>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</si>
  <si>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</si>
  <si>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</si>
  <si>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</si>
  <si>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</si>
  <si>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</si>
  <si>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</si>
  <si>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</si>
  <si>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</si>
  <si>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</si>
  <si>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</si>
  <si>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</si>
  <si>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</si>
  <si>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</si>
  <si>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</si>
  <si>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</si>
  <si>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</si>
  <si>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</si>
  <si>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</si>
  <si>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</si>
  <si>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</si>
  <si>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</si>
  <si>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</si>
  <si>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</si>
  <si>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</si>
  <si>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</si>
  <si>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</si>
  <si>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</si>
  <si>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</si>
  <si>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</si>
  <si>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</si>
  <si>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</si>
  <si>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</si>
  <si>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</si>
  <si>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</si>
  <si>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</si>
  <si>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</si>
  <si>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</si>
  <si>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</si>
  <si>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</si>
  <si>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</si>
  <si>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</si>
  <si>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</si>
  <si>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</si>
  <si>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</si>
  <si>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</si>
  <si>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</si>
  <si>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</si>
  <si>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</si>
  <si>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</si>
  <si>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</si>
  <si>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</si>
  <si>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</si>
  <si>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</si>
  <si>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</si>
  <si>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</si>
  <si>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</si>
  <si>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</si>
  <si>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</si>
  <si>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</si>
  <si>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</si>
  <si>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</si>
  <si>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</si>
  <si>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</si>
  <si>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</si>
  <si>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</si>
  <si>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</si>
  <si>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</si>
  <si>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</si>
  <si>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</si>
  <si>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</si>
  <si>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</si>
  <si>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</si>
  <si>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</si>
  <si>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</si>
  <si>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</si>
  <si>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</si>
  <si>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</si>
  <si>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</si>
  <si>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</si>
  <si>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</si>
  <si>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</si>
  <si>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</si>
  <si>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</si>
  <si>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</si>
  <si>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</si>
  <si>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</si>
  <si>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</si>
  <si>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</si>
  <si>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</si>
  <si>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</si>
  <si>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</si>
  <si>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</si>
  <si>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</si>
  <si>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</si>
  <si>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</si>
  <si>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</si>
  <si>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</si>
  <si>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</si>
  <si>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</si>
  <si>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</si>
  <si>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</si>
  <si>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</si>
  <si>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</si>
  <si>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</si>
  <si>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</si>
  <si>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</si>
  <si>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</si>
  <si>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</si>
  <si>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</si>
  <si>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</si>
  <si>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</si>
  <si>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</si>
  <si>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</si>
  <si>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</si>
  <si>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</si>
  <si>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</si>
  <si>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</si>
  <si>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</si>
  <si>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</si>
  <si>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</si>
  <si>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</si>
  <si>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</si>
  <si>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</si>
  <si>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</si>
  <si>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</si>
  <si>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</si>
  <si>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</si>
  <si>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</si>
  <si>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</si>
  <si>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</si>
  <si>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</si>
  <si>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</si>
  <si>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</si>
  <si>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</si>
  <si>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</si>
  <si>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</si>
  <si>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</si>
  <si>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</si>
  <si>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</si>
  <si>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</si>
  <si>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</si>
  <si>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</si>
  <si>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</si>
  <si>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</si>
  <si>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</si>
  <si>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</si>
  <si>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</si>
  <si>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</si>
  <si>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</si>
  <si>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</si>
  <si>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</si>
  <si>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</si>
  <si>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</si>
  <si>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</si>
  <si>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</si>
  <si>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</si>
  <si>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</si>
  <si>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</si>
  <si>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</si>
  <si>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</si>
  <si>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</si>
  <si>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</si>
  <si>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</si>
  <si>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</si>
  <si>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</si>
  <si>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</si>
  <si>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</si>
  <si>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</si>
  <si>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</si>
  <si>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</si>
  <si>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</si>
  <si>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</si>
  <si>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</si>
  <si>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</si>
  <si>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</si>
  <si>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</si>
  <si>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</si>
  <si>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</si>
  <si>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</si>
  <si>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</si>
  <si>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</si>
  <si>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</si>
  <si>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</si>
  <si>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</si>
  <si>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</si>
  <si>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</si>
  <si>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</si>
  <si>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</si>
  <si>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</si>
  <si>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</si>
  <si>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</si>
  <si>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</si>
  <si>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</si>
  <si>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</si>
  <si>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</si>
  <si>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</si>
  <si>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</si>
  <si>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</si>
  <si>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</si>
  <si>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</si>
  <si>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</si>
  <si>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</si>
  <si>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</si>
  <si>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</si>
  <si>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</si>
  <si>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</si>
  <si>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</si>
  <si>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</si>
  <si>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</si>
  <si>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</si>
  <si>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</si>
  <si>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</si>
  <si>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</si>
  <si>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</si>
  <si>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</si>
  <si>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</si>
  <si>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</si>
  <si>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</si>
  <si>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</si>
  <si>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</si>
  <si>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</si>
  <si>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</si>
  <si>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</si>
  <si>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</si>
  <si>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</si>
  <si>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</si>
  <si>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</si>
  <si>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</si>
  <si>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</si>
  <si>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</si>
  <si>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</si>
  <si>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</si>
  <si>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</si>
  <si>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</si>
  <si>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</si>
  <si>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</si>
  <si>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</si>
  <si>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</si>
  <si>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</si>
  <si>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</si>
  <si>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</si>
  <si>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</si>
  <si>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</si>
  <si>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</si>
  <si>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</si>
  <si>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</si>
  <si>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</si>
  <si>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</si>
  <si>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</si>
  <si>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</si>
  <si>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</si>
  <si>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</si>
  <si>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</si>
  <si>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</si>
  <si>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</si>
  <si>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</si>
  <si>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</si>
  <si>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</si>
  <si>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</si>
  <si>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</si>
  <si>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</si>
  <si>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</si>
  <si>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</si>
  <si>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</si>
  <si>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</si>
  <si>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</si>
  <si>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</si>
  <si>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</si>
  <si>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</si>
  <si>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</si>
  <si>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</si>
  <si>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</si>
  <si>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</si>
  <si>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</si>
  <si>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</si>
  <si>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</si>
  <si>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</si>
  <si>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</si>
  <si>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</si>
  <si>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</si>
  <si>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</si>
  <si>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</si>
  <si>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</si>
  <si>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</si>
  <si>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</si>
  <si>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</si>
  <si>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</si>
  <si>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</si>
  <si>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</si>
  <si>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</si>
  <si>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</si>
  <si>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</si>
  <si>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</si>
  <si>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</si>
  <si>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</si>
  <si>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</si>
  <si>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</si>
  <si>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</si>
  <si>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</si>
  <si>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</si>
  <si>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</si>
  <si>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</si>
  <si>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</si>
  <si>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</si>
  <si>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</si>
  <si>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</si>
  <si>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</si>
  <si>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</si>
  <si>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</si>
  <si>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</si>
  <si>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</si>
  <si>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</si>
  <si>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</si>
  <si>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</si>
  <si>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</si>
  <si>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</si>
  <si>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</si>
  <si>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</si>
  <si>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</si>
  <si>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</si>
  <si>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</si>
  <si>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</si>
  <si>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</si>
  <si>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</si>
  <si>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</si>
  <si>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</si>
  <si>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</si>
  <si>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</si>
  <si>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</si>
  <si>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</si>
  <si>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</si>
  <si>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</si>
  <si>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</si>
  <si>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</si>
  <si>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</si>
  <si>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</si>
  <si>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</si>
  <si>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</si>
  <si>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</si>
  <si>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</si>
  <si>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</si>
  <si>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</si>
  <si>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</si>
  <si>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</si>
  <si>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</si>
  <si>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</si>
  <si>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</si>
  <si>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</si>
  <si>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</si>
  <si>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</si>
  <si>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</si>
  <si>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</si>
  <si>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</si>
  <si>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</si>
  <si>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</si>
  <si>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</si>
  <si>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</si>
  <si>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</si>
  <si>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</si>
  <si>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</si>
  <si>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</si>
  <si>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</si>
  <si>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</si>
  <si>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</si>
  <si>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</si>
  <si>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</si>
  <si>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</si>
  <si>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</si>
  <si>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</si>
  <si>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</si>
  <si>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</si>
  <si>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</si>
  <si>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</si>
  <si>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</si>
  <si>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</si>
  <si>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</si>
  <si>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</si>
  <si>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</si>
  <si>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</si>
  <si>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</si>
  <si>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</si>
  <si>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</si>
  <si>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</si>
  <si>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</si>
  <si>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</si>
  <si>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</si>
  <si>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</si>
  <si>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</si>
  <si>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</si>
  <si>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</si>
  <si>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</si>
  <si>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</si>
  <si>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</si>
  <si>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</si>
  <si>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</si>
  <si>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</si>
  <si>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</si>
  <si>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</si>
  <si>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</si>
  <si>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</si>
  <si>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</si>
  <si>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</si>
  <si>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</si>
  <si>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</si>
  <si>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</si>
  <si>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</si>
  <si>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</si>
  <si>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</si>
  <si>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</si>
  <si>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</si>
  <si>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</si>
  <si>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</si>
  <si>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</si>
  <si>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</si>
  <si>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</si>
  <si>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</si>
  <si>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</si>
  <si>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</si>
  <si>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</si>
  <si>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</si>
  <si>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</si>
  <si>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</si>
  <si>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</si>
  <si>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</si>
  <si>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</si>
  <si>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</si>
  <si>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</si>
  <si>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</si>
  <si>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</si>
  <si>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</si>
  <si>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</si>
  <si>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</si>
  <si>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</si>
  <si>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</si>
  <si>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</si>
  <si>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</si>
  <si>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</si>
  <si>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</si>
  <si>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</si>
  <si>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</si>
  <si>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</si>
  <si>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</si>
  <si>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</si>
  <si>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</si>
  <si>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</si>
  <si>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</si>
  <si>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</si>
  <si>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</si>
  <si>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</si>
  <si>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</si>
  <si>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</si>
  <si>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</si>
  <si>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</si>
  <si>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</si>
  <si>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</si>
  <si>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</si>
  <si>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</si>
  <si>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</si>
  <si>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</si>
  <si>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</si>
  <si>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</si>
  <si>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</si>
  <si>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</si>
  <si>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</si>
  <si>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</si>
  <si>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</si>
  <si>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</si>
  <si>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</si>
  <si>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</si>
  <si>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</si>
  <si>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</si>
  <si>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</si>
  <si>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</si>
  <si>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</si>
  <si>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</si>
  <si>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</si>
  <si>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</si>
  <si>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</si>
  <si>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</si>
  <si>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</si>
  <si>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</si>
  <si>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</si>
  <si>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</si>
  <si>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</si>
  <si>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</si>
  <si>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</si>
  <si>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</si>
  <si>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</si>
  <si>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</si>
  <si>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</si>
  <si>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</si>
  <si>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</si>
  <si>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</si>
  <si>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</si>
  <si>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</si>
  <si>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</si>
  <si>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</si>
  <si>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</si>
  <si>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</si>
  <si>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</si>
  <si>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</si>
  <si>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</si>
  <si>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</si>
  <si>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</si>
  <si>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</si>
  <si>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</si>
  <si>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</si>
  <si>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</si>
  <si>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</si>
  <si>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</si>
  <si>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</si>
  <si>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</si>
  <si>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</si>
  <si>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</si>
  <si>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</si>
  <si>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</si>
  <si>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</si>
  <si>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</si>
  <si>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</si>
  <si>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</si>
  <si>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</si>
  <si>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</si>
  <si>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</si>
  <si>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</si>
  <si>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</si>
  <si>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</si>
  <si>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</si>
  <si>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</si>
  <si>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</si>
  <si>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</si>
  <si>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</si>
  <si>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</si>
  <si>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</si>
  <si>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</si>
  <si>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</si>
  <si>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</si>
  <si>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</si>
  <si>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</si>
  <si>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</si>
  <si>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</si>
  <si>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</si>
  <si>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</si>
  <si>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</si>
  <si>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</si>
  <si>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</si>
  <si>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</si>
  <si>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</si>
  <si>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</si>
  <si>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</si>
  <si>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</si>
  <si>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</si>
  <si>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</si>
  <si>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</si>
  <si>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</si>
  <si>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</si>
  <si>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</si>
  <si>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</si>
  <si>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</si>
  <si>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</si>
  <si>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</si>
  <si>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</si>
  <si>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</si>
  <si>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</si>
  <si>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</si>
  <si>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</si>
  <si>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</si>
  <si>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</si>
  <si>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</si>
  <si>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</si>
  <si>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</si>
  <si>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</si>
  <si>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</si>
  <si>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</si>
  <si>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</si>
  <si>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</si>
  <si>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</si>
  <si>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</si>
  <si>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</si>
  <si>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</si>
  <si>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</si>
  <si>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</si>
  <si>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</si>
  <si>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</si>
  <si>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</si>
  <si>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</si>
  <si>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</si>
  <si>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</si>
  <si>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</si>
  <si>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</si>
  <si>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</si>
  <si>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</si>
  <si>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</si>
  <si>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</si>
  <si>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</si>
  <si>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</si>
  <si>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</si>
  <si>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</si>
  <si>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</si>
  <si>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</si>
  <si>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</si>
  <si>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</si>
  <si>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</si>
  <si>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</si>
  <si>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</si>
  <si>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</si>
  <si>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</si>
  <si>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</si>
  <si>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</si>
  <si>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</si>
  <si>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</si>
  <si>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</si>
  <si>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</si>
  <si>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</si>
  <si>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</si>
  <si>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</si>
  <si>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</si>
  <si>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</si>
  <si>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</si>
  <si>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</si>
  <si>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</si>
  <si>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</si>
  <si>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</si>
  <si>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</si>
  <si>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</si>
  <si>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</si>
  <si>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</si>
  <si>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</si>
  <si>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</si>
  <si>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</si>
  <si>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</si>
  <si>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</si>
  <si>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</si>
  <si>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</si>
  <si>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</si>
  <si>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</si>
  <si>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</si>
  <si>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</si>
  <si>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</si>
  <si>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</si>
  <si>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</si>
  <si>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</si>
  <si>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</si>
  <si>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</si>
  <si>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</si>
  <si>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</si>
  <si>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</si>
  <si>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</si>
  <si>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</si>
  <si>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</si>
  <si>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</si>
  <si>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</si>
  <si>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</si>
  <si>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</si>
  <si>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</si>
  <si>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</si>
  <si>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</si>
  <si>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</si>
  <si>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</si>
  <si>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</si>
  <si>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</si>
  <si>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</si>
  <si>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</si>
  <si>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</si>
  <si>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</si>
  <si>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</si>
  <si>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</si>
  <si>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</si>
  <si>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</si>
  <si>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</si>
  <si>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</si>
  <si>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</si>
  <si>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</si>
  <si>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</si>
  <si>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</si>
  <si>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</si>
  <si>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</si>
  <si>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</si>
  <si>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</si>
  <si>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</si>
  <si>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</si>
  <si>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</si>
  <si>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</si>
  <si>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</si>
  <si>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</si>
  <si>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</si>
  <si>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</si>
  <si>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</si>
  <si>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</si>
  <si>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</si>
  <si>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</si>
  <si>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</si>
  <si>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</si>
  <si>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</si>
  <si>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</si>
  <si>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</si>
  <si>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</si>
  <si>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</si>
  <si>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</si>
  <si>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</si>
  <si>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</si>
  <si>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</si>
  <si>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</si>
  <si>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</si>
  <si>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</si>
  <si>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</si>
  <si>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</si>
  <si>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</si>
  <si>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</si>
  <si>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</si>
  <si>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</si>
  <si>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</si>
  <si>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</si>
  <si>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</si>
  <si>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</si>
  <si>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</si>
  <si>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</si>
  <si>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</si>
  <si>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</si>
  <si>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</si>
  <si>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</si>
  <si>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</si>
  <si>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</si>
  <si>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</si>
  <si>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</si>
  <si>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</si>
  <si>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</si>
  <si>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</si>
  <si>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</si>
  <si>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</si>
  <si>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</si>
  <si>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</si>
  <si>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</si>
  <si>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</si>
  <si>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</si>
  <si>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</si>
  <si>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</si>
  <si>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</si>
  <si>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</si>
  <si>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</si>
  <si>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</si>
  <si>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</si>
  <si>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</si>
  <si>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</si>
  <si>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</si>
  <si>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</si>
  <si>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</si>
  <si>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</si>
  <si>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</si>
  <si>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</si>
  <si>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</si>
  <si>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</si>
  <si>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</si>
  <si>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</si>
  <si>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</si>
  <si>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</si>
  <si>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</si>
  <si>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</si>
  <si>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</si>
  <si>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</si>
  <si>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</si>
  <si>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</si>
  <si>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</si>
  <si>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</si>
  <si>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</si>
  <si>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</si>
  <si>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</si>
  <si>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</si>
  <si>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</si>
  <si>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</si>
  <si>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</si>
  <si>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</si>
  <si>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</si>
  <si>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</si>
  <si>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</si>
  <si>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</si>
  <si>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</si>
  <si>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</si>
  <si>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</si>
  <si>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</si>
  <si>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</si>
  <si>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</si>
  <si>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</si>
  <si>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</si>
  <si>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</si>
  <si>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</si>
  <si>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</si>
  <si>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</si>
  <si>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</si>
  <si>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</si>
  <si>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</si>
  <si>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</si>
  <si>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</si>
  <si>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</si>
  <si>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</si>
  <si>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</si>
  <si>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</si>
  <si>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</si>
  <si>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</si>
  <si>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</si>
  <si>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</si>
  <si>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</si>
  <si>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</si>
  <si>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</si>
  <si>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</si>
  <si>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</si>
  <si>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</si>
  <si>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</si>
  <si>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</si>
  <si>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</si>
  <si>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</si>
  <si>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</si>
  <si>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</si>
  <si>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</si>
  <si>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</si>
  <si>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</si>
  <si>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</si>
  <si>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</si>
  <si>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</si>
  <si>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</si>
  <si>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</si>
  <si>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</si>
  <si>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</si>
  <si>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</si>
  <si>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</si>
  <si>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</si>
  <si>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</si>
  <si>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</si>
  <si>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</si>
  <si>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</si>
  <si>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</si>
  <si>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</si>
  <si>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</si>
  <si>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</si>
  <si>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</si>
  <si>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</si>
  <si>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</si>
  <si>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</si>
  <si>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</si>
  <si>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</si>
  <si>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</si>
  <si>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</si>
  <si>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</si>
  <si>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</si>
  <si>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</si>
  <si>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</si>
  <si>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</si>
  <si>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</si>
  <si>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</si>
  <si>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</si>
  <si>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</si>
  <si>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</si>
  <si>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</si>
  <si>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</si>
  <si>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</si>
  <si>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</si>
  <si>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</si>
  <si>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</si>
  <si>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</si>
  <si>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</si>
  <si>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</si>
  <si>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</si>
  <si>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</si>
  <si>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</si>
  <si>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</si>
  <si>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</si>
  <si>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</si>
  <si>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</si>
  <si>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</si>
  <si>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</si>
  <si>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</si>
  <si>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</si>
  <si>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</si>
  <si>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</si>
  <si>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</si>
  <si>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</si>
  <si>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</si>
  <si>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</si>
  <si>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</si>
  <si>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</si>
  <si>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</si>
  <si>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</si>
  <si>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</si>
  <si>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</si>
  <si>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</si>
  <si>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</si>
  <si>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</si>
  <si>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</si>
  <si>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</si>
  <si>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</si>
  <si>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</si>
  <si>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</si>
  <si>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</si>
  <si>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</si>
  <si>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</si>
  <si>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</si>
  <si>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</si>
  <si>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</si>
  <si>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</si>
  <si>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</si>
  <si>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</si>
  <si>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</si>
  <si>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</si>
  <si>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</si>
  <si>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</si>
  <si>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</si>
  <si>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</si>
  <si>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</si>
  <si>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</si>
  <si>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</si>
  <si>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</si>
  <si>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</si>
  <si>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</si>
  <si>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</si>
  <si>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</si>
  <si>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</si>
  <si>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</si>
  <si>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</si>
  <si>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</si>
  <si>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</si>
  <si>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</si>
  <si>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</si>
  <si>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</si>
  <si>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</si>
  <si>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</si>
  <si>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</si>
  <si>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</si>
  <si>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</si>
  <si>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</si>
  <si>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</si>
  <si>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</si>
  <si>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</si>
  <si>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</si>
  <si>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</si>
  <si>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</si>
  <si>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</si>
  <si>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</si>
  <si>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</si>
  <si>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</si>
  <si>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</si>
  <si>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</si>
  <si>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</si>
  <si>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</si>
  <si>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</si>
  <si>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</si>
  <si>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</si>
  <si>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</si>
  <si>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</si>
  <si>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</si>
  <si>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</si>
  <si>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</si>
  <si>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</si>
  <si>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</si>
  <si>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</si>
  <si>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</si>
  <si>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</si>
  <si>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</si>
  <si>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</si>
  <si>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</si>
  <si>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</si>
  <si>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</si>
  <si>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</si>
  <si>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</si>
  <si>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</si>
  <si>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</si>
  <si>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</si>
  <si>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</si>
  <si>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</si>
  <si>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</si>
  <si>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</si>
  <si>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</si>
  <si>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</si>
  <si>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</si>
  <si>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</si>
  <si>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</si>
  <si>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</si>
  <si>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</si>
  <si>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</si>
  <si>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</si>
  <si>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</si>
  <si>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</si>
  <si>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</si>
  <si>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</si>
  <si>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</si>
  <si>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</si>
  <si>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</si>
  <si>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</si>
  <si>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</si>
  <si>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</si>
  <si>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</si>
  <si>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</si>
  <si>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</si>
  <si>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</si>
  <si>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</si>
  <si>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</si>
  <si>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</si>
  <si>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</si>
  <si>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</si>
  <si>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</si>
  <si>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</si>
  <si>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</si>
  <si>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</si>
  <si>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</si>
  <si>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</si>
  <si>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</si>
  <si>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</si>
  <si>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</si>
  <si>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</si>
  <si>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</si>
  <si>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</si>
  <si>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</si>
  <si>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</si>
  <si>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</si>
  <si>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</si>
  <si>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</si>
  <si>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</si>
  <si>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</si>
  <si>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</si>
  <si>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</si>
  <si>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</si>
  <si>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</si>
  <si>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</si>
  <si>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</si>
  <si>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</si>
  <si>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</si>
  <si>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</si>
  <si>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</si>
  <si>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</si>
  <si>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</si>
  <si>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</si>
  <si>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</si>
  <si>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</si>
  <si>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</si>
  <si>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</si>
  <si>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</si>
  <si>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</si>
  <si>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</si>
  <si>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</si>
  <si>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</si>
  <si>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</si>
  <si>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</si>
  <si>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</si>
  <si>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</si>
  <si>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</si>
  <si>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</si>
  <si>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</si>
  <si>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</si>
  <si>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</si>
  <si>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</si>
  <si>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</si>
  <si>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</si>
  <si>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</si>
  <si>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</si>
  <si>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</si>
  <si>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</si>
  <si>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</si>
  <si>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</si>
  <si>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</si>
  <si>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</si>
  <si>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</si>
  <si>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</si>
  <si>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</si>
  <si>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</si>
  <si>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</si>
  <si>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</si>
  <si>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</si>
  <si>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</si>
  <si>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</si>
  <si>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</si>
  <si>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</si>
  <si>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</si>
  <si>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</si>
  <si>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</si>
  <si>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</si>
  <si>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</si>
  <si>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</si>
  <si>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</si>
  <si>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</si>
  <si>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</si>
  <si>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</si>
  <si>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</si>
  <si>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</si>
  <si>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</si>
  <si>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</si>
  <si>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</si>
  <si>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</si>
  <si>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</si>
  <si>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</si>
  <si>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</si>
  <si>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</si>
  <si>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</si>
  <si>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</si>
  <si>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</si>
  <si>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</si>
  <si>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</si>
  <si>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</si>
  <si>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</si>
  <si>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</si>
  <si>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</si>
  <si>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</si>
  <si>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</si>
  <si>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</si>
  <si>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</si>
  <si>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</si>
  <si>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</si>
  <si>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</si>
  <si>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</si>
  <si>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</si>
  <si>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</si>
  <si>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</si>
  <si>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</si>
  <si>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</si>
  <si>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</si>
  <si>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</si>
  <si>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</si>
  <si>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</si>
  <si>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</si>
  <si>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</si>
  <si>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</si>
  <si>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</si>
  <si>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</si>
  <si>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</si>
  <si>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</si>
  <si>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</si>
  <si>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</si>
  <si>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</si>
  <si>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</si>
  <si>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</si>
  <si>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</si>
  <si>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</si>
  <si>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</si>
  <si>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</si>
  <si>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</si>
  <si>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</si>
  <si>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</si>
  <si>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</si>
  <si>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</si>
  <si>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</si>
  <si>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</si>
  <si>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</si>
  <si>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</si>
  <si>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</si>
  <si>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</si>
  <si>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</si>
  <si>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</si>
  <si>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</si>
  <si>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</si>
  <si>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</si>
  <si>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</si>
  <si>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</si>
  <si>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</si>
  <si>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</si>
  <si>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</si>
  <si>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</si>
  <si>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</si>
  <si>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</si>
  <si>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</si>
  <si>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</si>
  <si>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</si>
  <si>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</si>
  <si>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</si>
  <si>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</si>
  <si>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</si>
  <si>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</si>
  <si>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</si>
  <si>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</si>
  <si>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</si>
  <si>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</si>
  <si>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</si>
  <si>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</si>
  <si>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</si>
  <si>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</si>
  <si>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</si>
  <si>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</si>
  <si>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</si>
  <si>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</si>
  <si>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</si>
  <si>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</si>
  <si>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</si>
  <si>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</si>
  <si>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</si>
  <si>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</si>
  <si>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</si>
  <si>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</si>
  <si>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</si>
  <si>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</si>
  <si>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</si>
  <si>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</si>
  <si>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</si>
  <si>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</si>
  <si>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</si>
  <si>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</si>
  <si>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</si>
  <si>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</si>
  <si>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</si>
  <si>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</si>
  <si>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</si>
  <si>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</si>
  <si>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</si>
  <si>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</si>
  <si>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</si>
  <si>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</si>
  <si>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</si>
  <si>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</si>
  <si>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</si>
  <si>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</si>
  <si>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</si>
  <si>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</si>
  <si>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</si>
  <si>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</si>
  <si>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</si>
  <si>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</si>
  <si>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</si>
  <si>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</si>
  <si>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</si>
  <si>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</si>
  <si>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</si>
  <si>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</si>
  <si>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</si>
  <si>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</si>
  <si>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</si>
  <si>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</si>
  <si>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</si>
  <si>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</si>
  <si>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</si>
  <si>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</si>
  <si>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</si>
  <si>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</si>
  <si>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</si>
  <si>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</si>
  <si>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</si>
  <si>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</si>
  <si>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</si>
  <si>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</si>
  <si>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</si>
  <si>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</si>
  <si>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</si>
  <si>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</si>
  <si>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</si>
  <si>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</si>
  <si>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</si>
  <si>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</si>
  <si>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</si>
  <si>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</si>
  <si>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</si>
  <si>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</si>
  <si>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</si>
  <si>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</si>
  <si>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</si>
  <si>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</si>
  <si>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</si>
  <si>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</si>
  <si>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</si>
  <si>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</si>
  <si>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</si>
  <si>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</si>
  <si>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</si>
  <si>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</si>
  <si>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</si>
  <si>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</si>
  <si>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</si>
  <si>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</si>
  <si>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</si>
  <si>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</si>
  <si>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</si>
  <si>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</si>
  <si>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</si>
  <si>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</si>
  <si>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</si>
  <si>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</si>
  <si>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</si>
  <si>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</si>
  <si>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</si>
  <si>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</si>
  <si>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</si>
  <si>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</si>
  <si>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</si>
  <si>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</si>
  <si>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</si>
  <si>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</si>
  <si>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</si>
  <si>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</si>
  <si>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</si>
  <si>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</si>
  <si>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</si>
  <si>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</si>
  <si>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</si>
  <si>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</si>
  <si>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</si>
  <si>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</si>
  <si>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</si>
  <si>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</si>
  <si>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</si>
  <si>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</si>
  <si>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</si>
  <si>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</si>
  <si>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</si>
  <si>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</si>
  <si>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</si>
  <si>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</si>
  <si>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</si>
  <si>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</si>
  <si>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</si>
  <si>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</si>
  <si>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</si>
  <si>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</si>
  <si>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</si>
  <si>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</si>
  <si>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</si>
  <si>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</si>
  <si>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</si>
  <si>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</si>
  <si>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</si>
  <si>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</si>
  <si>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</si>
  <si>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</si>
  <si>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</si>
  <si>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</si>
  <si>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</si>
  <si>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</si>
  <si>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</si>
  <si>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</si>
  <si>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</si>
  <si>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</si>
  <si>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</si>
  <si>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</si>
  <si>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</si>
  <si>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</si>
  <si>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</si>
  <si>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</si>
  <si>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</si>
  <si>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</si>
  <si>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</si>
  <si>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</si>
  <si>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</si>
  <si>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</si>
  <si>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</si>
  <si>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</si>
  <si>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</si>
  <si>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</si>
  <si>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</si>
  <si>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</si>
  <si>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</si>
  <si>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</si>
  <si>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</si>
  <si>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</si>
  <si>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</si>
  <si>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</si>
  <si>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</si>
  <si>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</si>
  <si>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</si>
  <si>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</si>
  <si>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</si>
  <si>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</si>
  <si>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</si>
  <si>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</si>
  <si>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</si>
  <si>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</si>
  <si>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</si>
  <si>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</si>
  <si>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</si>
  <si>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</si>
  <si>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</si>
  <si>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</si>
  <si>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</si>
  <si>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</si>
  <si>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</si>
  <si>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</si>
  <si>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</si>
  <si>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</si>
  <si>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</si>
  <si>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</si>
  <si>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</si>
  <si>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</si>
  <si>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</si>
  <si>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</si>
  <si>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</si>
  <si>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</si>
  <si>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</si>
  <si>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</si>
  <si>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</si>
  <si>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</si>
  <si>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</si>
  <si>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</si>
  <si>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</si>
  <si>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</si>
  <si>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</si>
  <si>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</si>
  <si>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</si>
  <si>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</si>
  <si>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</si>
  <si>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</si>
  <si>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</si>
  <si>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</si>
  <si>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</si>
  <si>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</si>
  <si>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</si>
  <si>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</si>
  <si>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</si>
  <si>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</si>
  <si>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</si>
  <si>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</si>
  <si>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</si>
  <si>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</si>
  <si>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</si>
  <si>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</si>
  <si>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</si>
  <si>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</si>
  <si>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</si>
  <si>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</si>
  <si>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</si>
  <si>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</si>
  <si>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</si>
  <si>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</si>
  <si>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</si>
  <si>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</si>
  <si>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</si>
  <si>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</si>
  <si>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</si>
  <si>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</si>
  <si>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</si>
  <si>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</si>
  <si>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</si>
  <si>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</si>
  <si>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</si>
  <si>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</si>
  <si>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</si>
  <si>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</si>
  <si>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</si>
  <si>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</si>
  <si>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</si>
  <si>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</si>
  <si>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</si>
  <si>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</si>
  <si>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</si>
  <si>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</si>
  <si>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</si>
  <si>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</si>
  <si>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</si>
  <si>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</si>
  <si>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</si>
  <si>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</si>
  <si>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</si>
  <si>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</si>
  <si>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</si>
  <si>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</si>
  <si>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</si>
  <si>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</si>
  <si>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</si>
  <si>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</si>
  <si>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</si>
  <si>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</si>
  <si>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</si>
  <si>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</si>
  <si>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</si>
  <si>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</si>
  <si>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</si>
  <si>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</si>
  <si>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</si>
  <si>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</si>
  <si>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</si>
  <si>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</si>
  <si>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</si>
  <si>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</si>
  <si>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</si>
  <si>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</si>
  <si>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</si>
  <si>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</si>
  <si>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</si>
  <si>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</si>
  <si>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</si>
  <si>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</si>
  <si>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</si>
  <si>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</si>
  <si>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</si>
  <si>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</si>
  <si>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</si>
  <si>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</si>
  <si>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</si>
  <si>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</si>
  <si>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</si>
  <si>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</si>
  <si>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</si>
  <si>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</si>
  <si>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</si>
  <si>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</si>
  <si>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</si>
  <si>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</si>
  <si>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</si>
  <si>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</si>
  <si>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</si>
  <si>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</si>
  <si>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</si>
  <si>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</si>
  <si>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</si>
  <si>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</si>
  <si>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</si>
  <si>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</si>
  <si>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</si>
  <si>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</si>
  <si>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</si>
  <si>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</si>
  <si>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</si>
  <si>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</si>
  <si>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</si>
  <si>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</si>
  <si>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</si>
  <si>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</si>
  <si>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</si>
  <si>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</si>
  <si>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</si>
  <si>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</si>
  <si>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</si>
  <si>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</si>
  <si>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</si>
  <si>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</si>
  <si>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</si>
  <si>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</si>
  <si>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</si>
  <si>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</si>
  <si>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</si>
  <si>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</si>
  <si>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</si>
  <si>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</si>
  <si>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</si>
  <si>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</si>
  <si>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</si>
  <si>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</si>
  <si>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</si>
  <si>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</si>
  <si>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</si>
  <si>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</si>
  <si>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</si>
  <si>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</si>
  <si>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</si>
  <si>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</si>
  <si>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</si>
  <si>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</si>
  <si>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</si>
  <si>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</si>
  <si>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</si>
  <si>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</si>
  <si>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</si>
  <si>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</si>
  <si>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</si>
  <si>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</si>
  <si>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</si>
  <si>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</si>
  <si>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</si>
  <si>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</si>
  <si>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</si>
  <si>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</si>
  <si>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</si>
  <si>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</si>
  <si>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</si>
  <si>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</si>
  <si>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</si>
  <si>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</si>
  <si>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</si>
  <si>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</si>
  <si>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</si>
  <si>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</si>
  <si>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</si>
  <si>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</si>
  <si>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</si>
  <si>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</si>
  <si>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</si>
  <si>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</si>
  <si>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</si>
  <si>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</si>
  <si>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</si>
  <si>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</si>
  <si>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</si>
  <si>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</si>
  <si>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</si>
  <si>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</si>
  <si>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</si>
  <si>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</si>
  <si>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</si>
  <si>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</si>
  <si>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</si>
  <si>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</si>
  <si>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</si>
  <si>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</si>
  <si>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</si>
  <si>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</si>
  <si>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</si>
  <si>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</si>
  <si>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</si>
  <si>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</si>
  <si>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</si>
  <si>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</si>
  <si>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</si>
  <si>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</si>
  <si>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</si>
  <si>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</si>
  <si>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</si>
  <si>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</si>
  <si>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</si>
  <si>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</si>
  <si>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</si>
  <si>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</si>
  <si>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</si>
  <si>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</si>
  <si>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</si>
  <si>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</si>
  <si>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</si>
  <si>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</si>
  <si>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</si>
  <si>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</si>
  <si>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</si>
  <si>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</si>
  <si>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</si>
  <si>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</si>
  <si>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</si>
  <si>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</si>
  <si>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</si>
  <si>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</si>
  <si>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</si>
  <si>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</si>
  <si>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</si>
  <si>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</si>
  <si>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</si>
  <si>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</si>
  <si>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</si>
  <si>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</si>
  <si>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</si>
  <si>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</si>
  <si>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</si>
  <si>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</si>
  <si>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</si>
  <si>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</si>
  <si>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</si>
  <si>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</si>
  <si>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</si>
  <si>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</si>
  <si>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</si>
  <si>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</si>
  <si>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</si>
  <si>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</si>
  <si>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</si>
  <si>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</si>
  <si>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</si>
  <si>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</si>
  <si>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</si>
  <si>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</si>
  <si>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</si>
  <si>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</si>
  <si>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</si>
  <si>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</si>
  <si>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</si>
  <si>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</si>
  <si>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</si>
  <si>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</si>
  <si>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</si>
  <si>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</si>
  <si>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</si>
  <si>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</si>
  <si>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</si>
  <si>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</si>
  <si>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</si>
  <si>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</si>
  <si>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</si>
  <si>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</si>
  <si>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</si>
  <si>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</si>
  <si>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</si>
  <si>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</si>
  <si>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</si>
  <si>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</si>
  <si>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</si>
  <si>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</si>
  <si>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</si>
  <si>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</si>
  <si>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</si>
  <si>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</si>
  <si>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</si>
  <si>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</si>
  <si>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</si>
  <si>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</si>
  <si>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</si>
  <si>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</si>
  <si>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</si>
  <si>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</si>
  <si>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</si>
  <si>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</si>
  <si>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</si>
  <si>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</si>
  <si>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</si>
  <si>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</si>
  <si>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</si>
  <si>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</si>
  <si>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</si>
  <si>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</si>
  <si>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</si>
  <si>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</si>
  <si>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</si>
  <si>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</si>
  <si>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</si>
  <si>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</si>
  <si>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</si>
  <si>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</si>
  <si>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</si>
  <si>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</si>
  <si>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</si>
  <si>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</si>
  <si>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</si>
  <si>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</si>
  <si>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</si>
  <si>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</si>
  <si>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</si>
  <si>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</si>
  <si>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</si>
  <si>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</si>
  <si>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</si>
  <si>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</si>
  <si>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</si>
  <si>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</si>
  <si>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</si>
  <si>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</si>
  <si>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</si>
  <si>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</si>
  <si>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</si>
  <si>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</si>
  <si>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</si>
  <si>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</si>
  <si>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</si>
  <si>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</si>
  <si>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</si>
  <si>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</si>
  <si>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</si>
  <si>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</si>
  <si>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</si>
  <si>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</si>
  <si>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</si>
  <si>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</si>
  <si>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</si>
  <si>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</si>
  <si>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</si>
  <si>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</si>
  <si>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</si>
  <si>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</si>
  <si>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</si>
  <si>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</si>
  <si>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</si>
  <si>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</si>
  <si>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</si>
  <si>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</si>
  <si>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</si>
  <si>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</si>
  <si>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</si>
  <si>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</si>
  <si>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</si>
  <si>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</si>
  <si>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</si>
  <si>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</si>
  <si>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</si>
  <si>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</si>
  <si>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</si>
  <si>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</si>
  <si>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</si>
  <si>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</si>
  <si>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</si>
  <si>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</si>
  <si>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</si>
  <si>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</si>
  <si>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</si>
  <si>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</si>
  <si>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</si>
  <si>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</si>
  <si>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</si>
  <si>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</si>
  <si>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</si>
  <si>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</si>
  <si>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</si>
  <si>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</si>
  <si>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</si>
  <si>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</si>
  <si>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</si>
  <si>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</si>
  <si>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</si>
  <si>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</si>
  <si>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</si>
  <si>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</si>
  <si>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</si>
  <si>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</si>
  <si>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</si>
  <si>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</si>
  <si>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</si>
  <si>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</si>
  <si>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</si>
  <si>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</si>
  <si>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</si>
  <si>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</si>
  <si>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</si>
  <si>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</si>
  <si>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</si>
  <si>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</si>
  <si>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</si>
  <si>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</si>
  <si>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</si>
  <si>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</si>
  <si>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</si>
  <si>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</si>
  <si>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</si>
  <si>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</si>
  <si>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</si>
  <si>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</si>
  <si>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</si>
  <si>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</si>
  <si>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</si>
  <si>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</si>
  <si>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</si>
  <si>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</si>
  <si>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</si>
  <si>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</si>
  <si>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</si>
  <si>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</si>
  <si>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</si>
  <si>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</si>
  <si>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</si>
  <si>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</si>
  <si>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</si>
  <si>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</si>
  <si>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</si>
  <si>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</si>
  <si>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</si>
  <si>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</si>
  <si>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</si>
  <si>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</si>
  <si>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</si>
  <si>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</si>
  <si>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</si>
  <si>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</si>
  <si>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</si>
  <si>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</si>
  <si>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</si>
  <si>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</si>
  <si>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</si>
  <si>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</si>
  <si>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</si>
  <si>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</si>
  <si>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</si>
  <si>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</si>
  <si>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</si>
  <si>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</si>
  <si>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</si>
  <si>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</si>
  <si>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</si>
  <si>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</si>
  <si>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</si>
  <si>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</si>
  <si>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</si>
  <si>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</si>
  <si>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</si>
  <si>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</si>
  <si>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</si>
  <si>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</si>
  <si>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</si>
  <si>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</si>
  <si>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</si>
  <si>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</si>
  <si>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</si>
  <si>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</si>
  <si>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</si>
  <si>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</si>
  <si>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</si>
  <si>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</si>
  <si>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</si>
  <si>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</si>
  <si>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</si>
  <si>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</si>
  <si>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</si>
  <si>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</si>
  <si>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</si>
  <si>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</si>
  <si>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</si>
  <si>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</si>
  <si>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</si>
  <si>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</si>
  <si>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</si>
  <si>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</si>
  <si>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</si>
  <si>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</si>
  <si>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</si>
  <si>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</si>
  <si>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</si>
  <si>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</si>
  <si>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</si>
  <si>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</si>
  <si>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</si>
  <si>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</si>
  <si>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</si>
  <si>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</si>
  <si>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</si>
  <si>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</si>
  <si>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</si>
  <si>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</si>
  <si>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</si>
  <si>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</si>
  <si>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</si>
  <si>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</si>
  <si>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</si>
  <si>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</si>
  <si>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</si>
  <si>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</si>
  <si>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</si>
  <si>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</si>
  <si>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</si>
  <si>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</si>
  <si>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</si>
  <si>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</si>
  <si>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</si>
  <si>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</si>
  <si>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</si>
  <si>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</si>
  <si>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</si>
  <si>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</si>
  <si>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</si>
  <si>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</si>
  <si>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</si>
  <si>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</si>
  <si>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</si>
  <si>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</si>
  <si>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</si>
  <si>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</si>
  <si>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</si>
  <si>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</si>
  <si>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</si>
  <si>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</si>
  <si>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</si>
  <si>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</si>
  <si>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</si>
  <si>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</si>
  <si>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</si>
  <si>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</si>
  <si>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</si>
  <si>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</si>
  <si>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</si>
  <si>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</si>
  <si>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</si>
  <si>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</si>
  <si>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</si>
  <si>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</si>
  <si>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</si>
  <si>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</si>
  <si>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</si>
  <si>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</si>
  <si>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</si>
  <si>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</si>
  <si>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</si>
  <si>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</si>
  <si>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</si>
  <si>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</si>
  <si>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</si>
  <si>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</si>
  <si>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</si>
  <si>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</si>
  <si>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</si>
  <si>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</si>
  <si>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</si>
  <si>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</si>
  <si>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</si>
  <si>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</si>
  <si>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</si>
  <si>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</si>
  <si>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</si>
  <si>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</si>
  <si>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</si>
  <si>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</si>
  <si>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</si>
  <si>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</si>
  <si>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</si>
  <si>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</si>
  <si>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</si>
  <si>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</si>
  <si>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</si>
  <si>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</si>
  <si>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</si>
  <si>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</si>
  <si>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</si>
  <si>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</si>
  <si>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</si>
  <si>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</si>
  <si>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</si>
  <si>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</si>
  <si>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</si>
  <si>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</si>
  <si>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</si>
  <si>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</si>
  <si>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</si>
  <si>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</si>
  <si>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</si>
  <si>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</si>
  <si>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</si>
  <si>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</si>
  <si>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</si>
  <si>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</si>
  <si>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</si>
  <si>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</si>
  <si>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</si>
  <si>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</si>
  <si>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</si>
  <si>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</si>
  <si>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</si>
  <si>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</si>
  <si>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</si>
  <si>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</si>
  <si>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</si>
  <si>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</si>
  <si>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</si>
  <si>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</si>
  <si>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</si>
  <si>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</si>
  <si>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</si>
  <si>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</si>
  <si>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</si>
  <si>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</si>
  <si>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</si>
  <si>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</si>
  <si>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</si>
  <si>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</si>
  <si>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</si>
  <si>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</si>
  <si>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</si>
  <si>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</si>
  <si>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</si>
  <si>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</si>
  <si>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</si>
  <si>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</si>
  <si>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</si>
  <si>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</si>
  <si>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</si>
  <si>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</si>
  <si>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</si>
  <si>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</si>
  <si>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</si>
  <si>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</si>
  <si>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</si>
  <si>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</si>
  <si>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</si>
  <si>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</si>
  <si>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</si>
  <si>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</si>
  <si>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</si>
  <si>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</si>
  <si>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</si>
  <si>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</si>
  <si>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</si>
  <si>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</si>
  <si>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</si>
  <si>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</si>
  <si>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</si>
  <si>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</si>
  <si>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</si>
  <si>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</si>
  <si>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</si>
  <si>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</si>
  <si>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</si>
  <si>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</si>
  <si>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</si>
  <si>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</si>
  <si>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</si>
  <si>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</si>
  <si>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</si>
  <si>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</si>
  <si>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</si>
  <si>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</si>
  <si>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</si>
  <si>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</si>
  <si>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</si>
  <si>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</si>
  <si>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</si>
  <si>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</si>
  <si>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</si>
  <si>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</si>
  <si>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</si>
  <si>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</si>
  <si>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</si>
  <si>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</si>
  <si>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</si>
  <si>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</si>
  <si>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</si>
  <si>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</si>
  <si>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</si>
  <si>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</si>
  <si>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</si>
  <si>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</si>
  <si>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</si>
  <si>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</si>
  <si>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</si>
  <si>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</si>
  <si>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</si>
  <si>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</si>
  <si>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</si>
  <si>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</si>
  <si>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</si>
  <si>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</si>
  <si>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</si>
  <si>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</si>
  <si>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</si>
  <si>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</si>
  <si>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</si>
  <si>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</si>
  <si>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</si>
  <si>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</si>
  <si>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</si>
  <si>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</si>
  <si>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</si>
  <si>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</si>
  <si>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</si>
  <si>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</si>
  <si>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</si>
  <si>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</si>
  <si>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</si>
  <si>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</si>
  <si>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</si>
  <si>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</si>
  <si>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</si>
  <si>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</si>
  <si>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</si>
  <si>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</si>
  <si>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</si>
  <si>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</si>
  <si>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</si>
  <si>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</si>
  <si>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</si>
  <si>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</si>
  <si>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</si>
  <si>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</si>
  <si>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</si>
  <si>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</si>
  <si>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</si>
  <si>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</si>
  <si>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</si>
  <si>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</si>
  <si>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</si>
  <si>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</si>
  <si>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</si>
  <si>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</si>
  <si>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</si>
  <si>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</si>
  <si>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</si>
  <si>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</si>
  <si>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</si>
  <si>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</si>
  <si>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</si>
  <si>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</si>
  <si>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</si>
  <si>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</si>
  <si>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</si>
  <si>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</si>
  <si>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</si>
  <si>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</si>
  <si>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</si>
  <si>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</si>
  <si>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</si>
  <si>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</si>
  <si>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</si>
  <si>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</si>
  <si>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</si>
  <si>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</si>
  <si>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</si>
  <si>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</si>
  <si>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</si>
  <si>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</si>
  <si>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</si>
  <si>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</si>
  <si>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</si>
  <si>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</si>
  <si>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</si>
  <si>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</si>
  <si>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</si>
  <si>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</si>
  <si>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</si>
  <si>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</si>
  <si>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</si>
  <si>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</si>
  <si>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</si>
  <si>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</si>
  <si>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</si>
  <si>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</si>
  <si>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</si>
  <si>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</si>
  <si>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</si>
  <si>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</si>
  <si>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</si>
  <si>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</si>
  <si>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</si>
  <si>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</si>
  <si>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</si>
  <si>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</si>
  <si>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</si>
  <si>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</si>
  <si>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</si>
  <si>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</si>
  <si>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</si>
  <si>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</si>
  <si>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</si>
  <si>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</si>
  <si>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</si>
  <si>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</si>
  <si>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</si>
  <si>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</si>
  <si>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</si>
  <si>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</si>
  <si>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</si>
  <si>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</si>
  <si>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</si>
  <si>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</si>
  <si>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</si>
  <si>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</si>
  <si>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</si>
  <si>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</si>
  <si>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</si>
  <si>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</si>
  <si>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</si>
  <si>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</si>
  <si>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</si>
  <si>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</si>
  <si>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</si>
  <si>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</si>
  <si>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</si>
  <si>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</si>
  <si>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</si>
  <si>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</si>
  <si>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</si>
  <si>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</si>
  <si>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</si>
  <si>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</si>
  <si>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</si>
  <si>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</si>
  <si>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</si>
  <si>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</si>
  <si>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</si>
  <si>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</si>
  <si>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</si>
  <si>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</si>
  <si>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</si>
  <si>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</si>
  <si>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</si>
  <si>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</si>
  <si>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</si>
  <si>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</si>
  <si>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</si>
  <si>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</si>
  <si>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</si>
  <si>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</si>
  <si>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</si>
  <si>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</si>
  <si>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</si>
  <si>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</si>
  <si>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</si>
  <si>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</si>
  <si>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</si>
  <si>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</si>
  <si>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</si>
  <si>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</si>
  <si>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</si>
  <si>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</si>
  <si>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</si>
  <si>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</si>
  <si>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</si>
  <si>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</si>
  <si>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</si>
  <si>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</si>
  <si>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</si>
  <si>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</si>
  <si>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</si>
  <si>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</si>
  <si>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</si>
  <si>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</si>
  <si>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</si>
  <si>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</si>
  <si>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</si>
  <si>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</si>
  <si>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</si>
  <si>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</si>
  <si>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</si>
  <si>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</si>
  <si>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</si>
  <si>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</si>
  <si>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</si>
  <si>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</si>
  <si>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</si>
  <si>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</si>
  <si>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</si>
  <si>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</si>
  <si>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</si>
  <si>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</si>
  <si>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</si>
  <si>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</si>
  <si>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</si>
  <si>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</si>
  <si>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</si>
  <si>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</si>
  <si>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</si>
  <si>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</si>
  <si>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</si>
  <si>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</si>
  <si>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</si>
  <si>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</si>
  <si>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</si>
  <si>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</si>
  <si>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</si>
  <si>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</si>
  <si>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</si>
  <si>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</si>
  <si>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</si>
  <si>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</si>
  <si>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</si>
  <si>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</si>
  <si>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</si>
  <si>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</si>
  <si>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</si>
  <si>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</si>
  <si>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</si>
  <si>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</si>
  <si>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</si>
  <si>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</si>
  <si>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</si>
  <si>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</si>
  <si>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</si>
  <si>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</si>
  <si>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</si>
  <si>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</si>
  <si>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</si>
  <si>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</si>
  <si>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</si>
  <si>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</si>
  <si>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</si>
  <si>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</si>
  <si>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</si>
  <si>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</si>
  <si>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</si>
  <si>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</si>
  <si>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</si>
  <si>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</si>
  <si>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</si>
  <si>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</si>
  <si>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</si>
  <si>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</si>
  <si>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</si>
  <si>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</si>
  <si>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</si>
  <si>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</si>
  <si>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</si>
  <si>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</si>
  <si>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</si>
  <si>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</si>
  <si>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</si>
  <si>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</si>
  <si>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</si>
  <si>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</si>
  <si>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</si>
  <si>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</si>
  <si>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</si>
  <si>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</si>
  <si>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</si>
  <si>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</si>
  <si>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</si>
  <si>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</si>
  <si>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</si>
  <si>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</si>
  <si>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</si>
  <si>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</si>
  <si>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</si>
  <si>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</si>
  <si>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</si>
  <si>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</si>
  <si>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</si>
  <si>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</si>
  <si>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</si>
  <si>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</si>
  <si>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</si>
  <si>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</si>
  <si>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</si>
  <si>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</si>
  <si>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</si>
  <si>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</si>
  <si>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</si>
  <si>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</si>
  <si>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</si>
  <si>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</si>
  <si>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</si>
  <si>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</si>
  <si>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</si>
  <si>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</si>
  <si>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</si>
  <si>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</si>
  <si>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</si>
  <si>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</si>
  <si>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</si>
  <si>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</si>
  <si>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</si>
  <si>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</si>
  <si>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</si>
  <si>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</si>
  <si>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</si>
  <si>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</si>
  <si>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</si>
  <si>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</si>
  <si>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</si>
  <si>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</si>
  <si>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</si>
  <si>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</si>
  <si>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</si>
  <si>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</si>
  <si>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</si>
  <si>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</si>
  <si>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</si>
  <si>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</si>
  <si>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</si>
  <si>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</si>
  <si>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</si>
  <si>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</si>
  <si>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</si>
  <si>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</si>
  <si>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</si>
  <si>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</si>
  <si>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</si>
  <si>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</si>
  <si>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</si>
  <si>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</si>
  <si>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</si>
  <si>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</si>
  <si>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</si>
  <si>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</si>
  <si>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</si>
  <si>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</si>
  <si>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</si>
  <si>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</si>
  <si>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</si>
  <si>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</si>
  <si>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</si>
  <si>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</si>
  <si>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</si>
  <si>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</si>
  <si>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</si>
  <si>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</si>
  <si>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</si>
  <si>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</si>
  <si>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</si>
  <si>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</si>
  <si>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</si>
  <si>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</si>
  <si>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</si>
  <si>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</si>
  <si>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</si>
  <si>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</si>
  <si>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</si>
  <si>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</si>
  <si>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</si>
  <si>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</si>
  <si>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</si>
  <si>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</si>
  <si>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</si>
  <si>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</si>
  <si>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</si>
  <si>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</si>
  <si>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</si>
  <si>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</si>
  <si>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</si>
  <si>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</si>
  <si>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</si>
  <si>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</si>
  <si>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</si>
  <si>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</si>
  <si>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</si>
  <si>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</si>
  <si>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</si>
  <si>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</si>
  <si>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</si>
  <si>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</si>
  <si>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</si>
  <si>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</si>
  <si>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</si>
  <si>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</si>
  <si>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</si>
  <si>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</si>
  <si>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</si>
  <si>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</si>
  <si>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</si>
  <si>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</si>
  <si>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</si>
  <si>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</si>
  <si>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</si>
  <si>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</si>
  <si>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</si>
  <si>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</si>
  <si>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</si>
  <si>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</si>
  <si>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</si>
  <si>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</si>
  <si>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</si>
  <si>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</si>
  <si>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</si>
  <si>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</si>
  <si>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</si>
  <si>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</si>
  <si>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</si>
  <si>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</si>
  <si>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</si>
  <si>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</si>
  <si>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</si>
  <si>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</si>
  <si>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</si>
  <si>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</si>
  <si>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</si>
  <si>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</si>
  <si>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</si>
  <si>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</si>
  <si>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</si>
  <si>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</si>
  <si>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</si>
  <si>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</si>
  <si>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</si>
  <si>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</si>
  <si>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</si>
  <si>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</si>
  <si>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</si>
  <si>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</si>
  <si>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</si>
  <si>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</si>
  <si>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</si>
  <si>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</si>
  <si>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</si>
  <si>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</si>
  <si>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</si>
  <si>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</si>
  <si>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</si>
  <si>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</si>
  <si>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</si>
  <si>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</si>
  <si>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</si>
  <si>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</si>
  <si>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</si>
  <si>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</si>
  <si>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</si>
  <si>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</si>
  <si>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</si>
  <si>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</si>
  <si>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</si>
  <si>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</si>
  <si>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</si>
  <si>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</si>
  <si>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</si>
  <si>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</si>
  <si>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</si>
  <si>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</si>
  <si>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</si>
  <si>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</si>
  <si>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</si>
  <si>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</si>
  <si>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</si>
  <si>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</si>
  <si>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</si>
  <si>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</si>
  <si>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</si>
  <si>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</si>
  <si>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</si>
  <si>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</si>
  <si>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</si>
  <si>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</si>
  <si>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</si>
  <si>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</si>
  <si>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</si>
  <si>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</si>
  <si>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</si>
  <si>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</si>
  <si>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</si>
  <si>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</si>
  <si>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</si>
  <si>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</si>
  <si>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</si>
  <si>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</si>
  <si>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</si>
  <si>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</si>
  <si>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</si>
  <si>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</si>
  <si>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</si>
  <si>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</si>
  <si>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</si>
  <si>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</si>
  <si>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</si>
  <si>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</si>
  <si>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</si>
  <si>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</si>
  <si>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</si>
  <si>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</si>
  <si>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</si>
  <si>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</si>
  <si>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</si>
  <si>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</si>
  <si>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</si>
  <si>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</si>
  <si>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</si>
  <si>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</si>
  <si>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</si>
  <si>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</si>
  <si>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</si>
  <si>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</si>
  <si>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</si>
  <si>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</si>
  <si>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</si>
  <si>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</si>
  <si>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</si>
  <si>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</si>
  <si>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</si>
  <si>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</si>
  <si>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</si>
  <si>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</si>
  <si>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</si>
  <si>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</si>
  <si>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</si>
  <si>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</si>
  <si>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</si>
  <si>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</si>
  <si>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</si>
  <si>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</si>
  <si>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</si>
  <si>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</si>
  <si>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</si>
  <si>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</si>
  <si>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</si>
  <si>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</si>
  <si>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</si>
  <si>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</si>
  <si>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</si>
  <si>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</si>
  <si>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</si>
  <si>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</si>
  <si>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</si>
  <si>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</si>
  <si>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</si>
  <si>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</si>
  <si>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</si>
  <si>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</si>
  <si>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</si>
  <si>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</si>
  <si>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</si>
  <si>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</si>
  <si>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</si>
  <si>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</si>
  <si>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</si>
  <si>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</si>
  <si>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</si>
  <si>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</si>
  <si>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</si>
  <si>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</si>
  <si>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</si>
  <si>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</si>
  <si>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</si>
  <si>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</si>
  <si>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</si>
  <si>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</si>
  <si>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</si>
  <si>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</si>
  <si>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</si>
  <si>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</si>
  <si>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</si>
  <si>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</si>
  <si>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</si>
  <si>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</si>
  <si>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</si>
  <si>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</si>
  <si>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</si>
  <si>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</si>
  <si>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</si>
  <si>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</si>
  <si>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</si>
  <si>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</si>
  <si>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</si>
  <si>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</si>
  <si>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</si>
  <si>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</si>
  <si>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</si>
  <si>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</si>
  <si>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</si>
  <si>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</si>
  <si>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</si>
  <si>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</si>
  <si>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</si>
  <si>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</si>
  <si>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</si>
  <si>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</si>
  <si>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</si>
  <si>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</si>
  <si>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</si>
  <si>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</si>
  <si>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</si>
  <si>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</si>
  <si>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</si>
  <si>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</si>
  <si>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</si>
  <si>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</si>
  <si>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</si>
  <si>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</si>
  <si>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</si>
  <si>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</si>
  <si>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</si>
  <si>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</si>
  <si>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</si>
  <si>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</si>
  <si>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</si>
  <si>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</si>
  <si>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</si>
  <si>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</si>
  <si>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</si>
  <si>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</si>
  <si>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</si>
  <si>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</si>
  <si>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</si>
  <si>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</si>
  <si>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</si>
  <si>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</si>
  <si>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</si>
  <si>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</si>
  <si>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</si>
  <si>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</si>
  <si>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</si>
  <si>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</si>
  <si>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</si>
  <si>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</si>
  <si>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</si>
  <si>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</si>
  <si>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</si>
  <si>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</si>
  <si>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</si>
  <si>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</si>
  <si>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</si>
  <si>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</si>
  <si>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</si>
  <si>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</si>
  <si>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</si>
  <si>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</si>
  <si>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</si>
  <si>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</si>
  <si>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</si>
  <si>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</si>
  <si>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</si>
  <si>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</si>
  <si>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</si>
  <si>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</si>
  <si>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</si>
  <si>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</si>
  <si>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</si>
  <si>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</si>
  <si>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</si>
  <si>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</si>
  <si>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</si>
  <si>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</si>
  <si>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</si>
  <si>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</si>
  <si>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</si>
  <si>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</si>
  <si>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</si>
  <si>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</si>
  <si>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</si>
  <si>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</si>
  <si>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</si>
  <si>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</si>
  <si>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</si>
  <si>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</si>
  <si>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</si>
  <si>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</si>
  <si>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</si>
  <si>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</si>
  <si>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</si>
  <si>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</si>
  <si>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</si>
  <si>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</si>
  <si>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</si>
  <si>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</si>
  <si>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</si>
  <si>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</si>
  <si>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</si>
  <si>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</si>
  <si>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</si>
  <si>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</si>
  <si>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</si>
  <si>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</si>
  <si>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</si>
  <si>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</si>
  <si>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</si>
  <si>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</si>
  <si>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</si>
  <si>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</si>
  <si>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</si>
  <si>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</si>
  <si>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</si>
  <si>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</si>
  <si>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</si>
  <si>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</si>
  <si>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</si>
  <si>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</si>
  <si>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</si>
  <si>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</si>
  <si>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</si>
  <si>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</si>
  <si>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</si>
  <si>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</si>
  <si>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</si>
  <si>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</si>
  <si>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</si>
  <si>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</si>
  <si>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</si>
  <si>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</si>
  <si>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</si>
  <si>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</si>
  <si>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</si>
  <si>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</si>
  <si>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</si>
  <si>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</si>
  <si>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</si>
  <si>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</si>
  <si>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</si>
  <si>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</si>
  <si>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</si>
  <si>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</si>
  <si>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</si>
  <si>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</si>
  <si>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</si>
  <si>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</si>
  <si>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</si>
  <si>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</si>
  <si>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</si>
  <si>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</si>
  <si>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</si>
  <si>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</si>
  <si>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</si>
  <si>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</si>
  <si>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</si>
  <si>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</si>
  <si>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</si>
  <si>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</si>
  <si>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</si>
  <si>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</si>
  <si>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</si>
  <si>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</si>
  <si>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</si>
  <si>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</si>
  <si>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</si>
  <si>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</si>
  <si>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</si>
  <si>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</si>
  <si>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</si>
  <si>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</si>
  <si>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</si>
  <si>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</si>
  <si>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</si>
  <si>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</si>
  <si>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</si>
  <si>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</si>
  <si>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</si>
  <si>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</si>
  <si>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</si>
  <si>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</si>
  <si>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</si>
  <si>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</si>
  <si>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</si>
  <si>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</si>
  <si>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</si>
  <si>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</si>
  <si>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</si>
  <si>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</si>
  <si>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</si>
  <si>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</si>
  <si>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</si>
  <si>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</si>
  <si>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</si>
  <si>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</si>
  <si>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</si>
  <si>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</si>
  <si>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</si>
  <si>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</si>
  <si>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</si>
  <si>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</si>
  <si>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</si>
  <si>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</si>
  <si>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</si>
  <si>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</si>
  <si>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</si>
  <si>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</si>
  <si>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</si>
  <si>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</si>
  <si>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</si>
  <si>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</si>
  <si>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</si>
  <si>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</si>
  <si>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</si>
  <si>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</si>
  <si>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</si>
  <si>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</si>
  <si>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</si>
  <si>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</si>
  <si>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</si>
  <si>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</si>
  <si>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</si>
  <si>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</si>
  <si>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</si>
  <si>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</si>
  <si>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</si>
  <si>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</si>
  <si>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</si>
  <si>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</si>
  <si>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</si>
  <si>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</si>
  <si>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</si>
  <si>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</si>
  <si>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</si>
  <si>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</si>
  <si>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</si>
  <si>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</si>
  <si>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</si>
  <si>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</si>
  <si>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</si>
  <si>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</si>
  <si>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</si>
  <si>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</si>
  <si>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</si>
  <si>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</si>
  <si>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</si>
  <si>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</si>
  <si>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</si>
  <si>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</si>
  <si>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</si>
  <si>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</si>
  <si>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</si>
  <si>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</si>
  <si>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</si>
  <si>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</si>
  <si>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</si>
  <si>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</si>
  <si>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</si>
  <si>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</si>
  <si>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</si>
  <si>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</si>
  <si>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</si>
  <si>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</si>
  <si>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</si>
  <si>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</si>
  <si>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</si>
  <si>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</si>
  <si>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</si>
  <si>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</si>
  <si>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</si>
  <si>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</si>
  <si>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</si>
  <si>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</si>
  <si>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</si>
  <si>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</si>
  <si>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</si>
  <si>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</si>
  <si>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</si>
  <si>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</si>
  <si>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</si>
  <si>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</si>
  <si>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</si>
  <si>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</si>
  <si>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</si>
  <si>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</si>
  <si>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</si>
  <si>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</si>
  <si>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</si>
  <si>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</si>
  <si>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</si>
  <si>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</si>
  <si>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</si>
  <si>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</si>
  <si>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</si>
  <si>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</si>
  <si>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</si>
  <si>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</si>
  <si>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</si>
  <si>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</si>
  <si>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</si>
  <si>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</si>
  <si>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</si>
  <si>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</si>
  <si>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</si>
  <si>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</si>
  <si>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</si>
  <si>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</si>
  <si>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</si>
  <si>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</si>
  <si>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</si>
  <si>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</si>
  <si>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</si>
  <si>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</si>
  <si>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</si>
  <si>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</si>
  <si>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</si>
  <si>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</si>
  <si>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</si>
  <si>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</si>
  <si>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</si>
  <si>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</si>
  <si>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</si>
  <si>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</si>
  <si>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</si>
  <si>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</si>
  <si>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</si>
  <si>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</si>
  <si>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</si>
  <si>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</si>
  <si>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</si>
  <si>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</si>
  <si>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</si>
  <si>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</si>
  <si>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</si>
  <si>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</si>
  <si>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</si>
  <si>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</si>
  <si>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</si>
  <si>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</si>
  <si>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</si>
  <si>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</si>
  <si>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</si>
  <si>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</si>
  <si>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</si>
  <si>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</si>
  <si>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</si>
  <si>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</si>
  <si>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</si>
  <si>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</si>
  <si>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</si>
  <si>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</si>
  <si>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</si>
  <si>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</si>
  <si>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</si>
  <si>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</si>
  <si>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</si>
  <si>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</si>
  <si>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</si>
  <si>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</si>
  <si>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</si>
  <si>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</si>
  <si>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</si>
  <si>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</si>
  <si>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</si>
  <si>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</si>
  <si>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</si>
  <si>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</si>
  <si>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</si>
  <si>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</si>
  <si>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</si>
  <si>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</si>
  <si>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</si>
  <si>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</si>
  <si>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</si>
  <si>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</si>
  <si>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</si>
  <si>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</si>
  <si>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</si>
  <si>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</si>
  <si>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</si>
  <si>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</si>
  <si>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</si>
  <si>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</si>
  <si>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</si>
  <si>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</si>
  <si>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</si>
  <si>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</si>
  <si>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</si>
  <si>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</si>
  <si>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</si>
  <si>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</si>
  <si>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</si>
  <si>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</si>
  <si>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</si>
  <si>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</si>
  <si>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</si>
  <si>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</si>
  <si>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</si>
  <si>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</si>
  <si>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</si>
  <si>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</si>
  <si>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</si>
  <si>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</si>
  <si>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</si>
  <si>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</si>
  <si>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</si>
  <si>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</si>
  <si>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</si>
  <si>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</si>
  <si>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</si>
  <si>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</si>
  <si>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</si>
  <si>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</si>
  <si>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</si>
  <si>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</si>
  <si>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</si>
  <si>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</si>
  <si>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</si>
  <si>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</si>
  <si>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</si>
  <si>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</si>
  <si>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</si>
  <si>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</si>
  <si>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</si>
  <si>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</si>
  <si>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</si>
  <si>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</si>
  <si>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</si>
  <si>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</si>
  <si>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</si>
  <si>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</si>
  <si>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</si>
  <si>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</si>
  <si>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</si>
  <si>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</si>
  <si>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</si>
  <si>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</si>
  <si>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</si>
  <si>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</si>
  <si>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</si>
  <si>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</si>
  <si>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</si>
  <si>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</si>
  <si>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</si>
  <si>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</si>
  <si>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</si>
  <si>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</si>
  <si>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</si>
  <si>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</si>
  <si>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</si>
  <si>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</si>
  <si>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</si>
  <si>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</si>
  <si>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</si>
  <si>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</si>
  <si>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</si>
  <si>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</si>
  <si>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</si>
  <si>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</si>
  <si>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</si>
  <si>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</si>
  <si>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</si>
  <si>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</si>
  <si>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</si>
  <si>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</si>
  <si>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</si>
  <si>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</si>
  <si>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</si>
  <si>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</si>
  <si>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</si>
  <si>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</si>
  <si>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</si>
  <si>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</si>
  <si>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</si>
  <si>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</si>
  <si>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</si>
  <si>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</si>
  <si>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</si>
  <si>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</si>
  <si>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</si>
  <si>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</si>
  <si>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</si>
  <si>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</si>
  <si>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</si>
  <si>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</si>
  <si>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</si>
  <si>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</si>
  <si>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</si>
  <si>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</si>
  <si>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</si>
  <si>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</si>
  <si>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</si>
  <si>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</si>
  <si>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</si>
  <si>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</si>
  <si>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</si>
  <si>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</si>
  <si>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</si>
  <si>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</si>
  <si>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</si>
  <si>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</si>
  <si>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</si>
  <si>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</si>
  <si>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</si>
  <si>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</si>
  <si>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</si>
  <si>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</si>
  <si>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</si>
  <si>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</si>
  <si>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</si>
  <si>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</si>
  <si>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</si>
  <si>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</si>
  <si>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</si>
  <si>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</si>
  <si>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</si>
  <si>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</si>
  <si>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</si>
  <si>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</si>
  <si>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</si>
  <si>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</si>
  <si>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</si>
  <si>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</si>
  <si>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</si>
  <si>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</si>
  <si>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</si>
  <si>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</si>
  <si>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</si>
  <si>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</si>
  <si>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</si>
  <si>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</si>
  <si>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</si>
  <si>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</si>
  <si>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</si>
  <si>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</si>
  <si>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</si>
  <si>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</si>
  <si>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</si>
  <si>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</si>
  <si>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</si>
  <si>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</si>
  <si>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</si>
  <si>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</si>
  <si>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</si>
  <si>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</si>
  <si>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</si>
  <si>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</si>
  <si>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</si>
  <si>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</si>
  <si>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</si>
  <si>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</si>
  <si>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</si>
  <si>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</si>
  <si>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</si>
  <si>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</si>
  <si>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</si>
  <si>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</si>
  <si>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</si>
  <si>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</si>
  <si>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</si>
  <si>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</si>
  <si>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</si>
  <si>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</si>
  <si>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</si>
  <si>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</si>
  <si>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</si>
  <si>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</si>
  <si>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</si>
  <si>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</si>
  <si>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</si>
  <si>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</si>
  <si>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</si>
  <si>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</si>
  <si>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</si>
  <si>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</si>
  <si>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</si>
  <si>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</si>
  <si>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</si>
  <si>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</si>
  <si>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</si>
  <si>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</si>
  <si>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</si>
  <si>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</si>
  <si>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</si>
  <si>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</si>
  <si>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</si>
  <si>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</si>
  <si>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</si>
  <si>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</si>
  <si>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</si>
  <si>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</si>
  <si>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</si>
  <si>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</si>
  <si>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</si>
  <si>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</si>
  <si>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</si>
  <si>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</si>
  <si>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</si>
  <si>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</si>
  <si>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</si>
  <si>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</si>
  <si>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</si>
  <si>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</si>
  <si>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</si>
  <si>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</si>
  <si>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</si>
  <si>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</si>
  <si>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</si>
  <si>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</si>
  <si>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</si>
  <si>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</si>
  <si>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</si>
  <si>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</si>
  <si>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</si>
  <si>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</si>
  <si>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</si>
  <si>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</si>
  <si>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</si>
  <si>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</si>
  <si>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</si>
  <si>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</si>
  <si>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</si>
  <si>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</si>
  <si>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</si>
  <si>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</si>
  <si>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</si>
  <si>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</si>
  <si>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</si>
  <si>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</si>
  <si>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</si>
  <si>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</si>
  <si>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</si>
  <si>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</si>
  <si>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</si>
  <si>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</si>
  <si>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</si>
  <si>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</si>
  <si>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</si>
  <si>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</si>
  <si>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</si>
  <si>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</si>
  <si>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</si>
  <si>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</si>
  <si>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</si>
  <si>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</si>
  <si>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</si>
  <si>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</si>
  <si>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</si>
  <si>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</si>
  <si>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</si>
  <si>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</si>
  <si>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</si>
  <si>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</si>
  <si>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</si>
  <si>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</si>
  <si>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</si>
  <si>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</si>
  <si>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</si>
  <si>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</si>
  <si>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</si>
  <si>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</si>
  <si>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</si>
  <si>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</si>
  <si>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</si>
  <si>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</si>
  <si>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</si>
  <si>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</si>
  <si>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</si>
  <si>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</si>
  <si>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</si>
  <si>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</si>
  <si>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</si>
  <si>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</si>
  <si>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</si>
  <si>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</si>
  <si>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</si>
  <si>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</si>
  <si>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</si>
  <si>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</si>
  <si>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</si>
  <si>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</si>
  <si>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</si>
  <si>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</si>
  <si>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</si>
  <si>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</si>
  <si>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</si>
  <si>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</si>
  <si>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</si>
  <si>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</si>
  <si>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</si>
  <si>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</si>
  <si>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</si>
  <si>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</si>
  <si>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</si>
  <si>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</si>
  <si>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</si>
  <si>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</si>
  <si>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</si>
  <si>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</si>
  <si>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</si>
  <si>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</si>
  <si>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</si>
  <si>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</si>
  <si>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</si>
  <si>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</si>
  <si>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</si>
  <si>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</si>
  <si>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</si>
  <si>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</si>
  <si>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</si>
  <si>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</si>
  <si>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</si>
  <si>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</si>
  <si>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</si>
  <si>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</si>
  <si>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</si>
  <si>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</si>
  <si>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</si>
  <si>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</si>
  <si>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</si>
  <si>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</si>
  <si>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</si>
  <si>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</si>
  <si>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</si>
  <si>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</si>
  <si>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</si>
  <si>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</si>
  <si>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</si>
  <si>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</si>
  <si>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</si>
  <si>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</si>
  <si>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</si>
  <si>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</si>
  <si>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</si>
  <si>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</si>
  <si>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</si>
  <si>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</si>
  <si>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</si>
  <si>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</si>
  <si>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</si>
  <si>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</si>
  <si>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</si>
  <si>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</si>
  <si>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</si>
  <si>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</si>
  <si>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</si>
  <si>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</si>
  <si>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</si>
  <si>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</si>
  <si>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</si>
  <si>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</si>
  <si>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</si>
  <si>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</si>
  <si>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</si>
  <si>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</si>
  <si>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</si>
  <si>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</si>
  <si>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</si>
  <si>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</si>
  <si>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</si>
  <si>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</si>
  <si>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</si>
  <si>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</si>
  <si>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</si>
  <si>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</si>
  <si>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</si>
  <si>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</si>
  <si>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</si>
  <si>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</si>
  <si>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</si>
  <si>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</si>
  <si>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</si>
  <si>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</si>
  <si>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</si>
  <si>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</si>
  <si>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</si>
  <si>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</si>
  <si>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</si>
  <si>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</si>
  <si>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</si>
  <si>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</si>
  <si>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</si>
  <si>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</si>
  <si>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</si>
  <si>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</si>
  <si>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</si>
  <si>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</si>
  <si>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</si>
  <si>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</si>
  <si>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</si>
  <si>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</si>
  <si>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</si>
  <si>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</si>
  <si>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</si>
  <si>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</si>
  <si>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</si>
  <si>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</si>
  <si>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</si>
  <si>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</si>
  <si>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</si>
  <si>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</si>
  <si>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</si>
  <si>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</si>
  <si>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</si>
  <si>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</si>
  <si>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</si>
  <si>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</si>
  <si>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</si>
  <si>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</si>
  <si>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</si>
  <si>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</si>
  <si>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</si>
  <si>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</si>
  <si>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</si>
  <si>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</si>
  <si>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</si>
  <si>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</si>
  <si>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</si>
  <si>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</si>
  <si>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</si>
  <si>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</si>
  <si>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</si>
  <si>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</si>
  <si>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</si>
  <si>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</si>
  <si>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</si>
  <si>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</si>
  <si>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</si>
  <si>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</si>
  <si>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</si>
  <si>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</si>
  <si>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</si>
  <si>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</si>
  <si>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</si>
  <si>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</si>
  <si>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</si>
  <si>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</si>
  <si>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</si>
  <si>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</si>
  <si>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</si>
  <si>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</si>
  <si>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</si>
  <si>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</si>
  <si>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</si>
  <si>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</si>
  <si>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</si>
  <si>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</si>
  <si>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</si>
  <si>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</si>
  <si>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</si>
  <si>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</si>
  <si>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</si>
  <si>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</si>
  <si>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</si>
  <si>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</si>
  <si>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</si>
  <si>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</si>
  <si>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</si>
  <si>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</si>
  <si>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</si>
  <si>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</si>
  <si>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</si>
  <si>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</si>
  <si>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</si>
  <si>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</si>
  <si>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</si>
  <si>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</si>
  <si>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</si>
  <si>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</si>
  <si>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</si>
  <si>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</si>
  <si>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</si>
  <si>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</si>
  <si>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</si>
  <si>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</si>
  <si>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</si>
  <si>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</si>
  <si>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</si>
  <si>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</si>
  <si>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</si>
  <si>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</si>
  <si>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</si>
  <si>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</si>
  <si>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</si>
  <si>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</si>
  <si>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</si>
  <si>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</si>
  <si>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</si>
  <si>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</si>
  <si>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</si>
  <si>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</si>
  <si>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</si>
  <si>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</si>
  <si>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</si>
  <si>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</si>
  <si>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</si>
  <si>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</si>
  <si>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</si>
  <si>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</si>
  <si>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</si>
  <si>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</si>
  <si>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</si>
  <si>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</si>
  <si>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</si>
  <si>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</si>
  <si>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</si>
  <si>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</si>
  <si>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</si>
  <si>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</si>
  <si>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</si>
  <si>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</si>
  <si>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</si>
  <si>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</si>
  <si>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</si>
  <si>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</si>
  <si>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</si>
  <si>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</si>
  <si>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</si>
  <si>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</si>
  <si>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</si>
  <si>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</si>
  <si>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</si>
  <si>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</si>
  <si>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</si>
  <si>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</si>
  <si>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</si>
  <si>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</si>
  <si>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</si>
  <si>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</si>
  <si>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</si>
  <si>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</si>
  <si>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</si>
  <si>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</si>
  <si>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</si>
  <si>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</si>
  <si>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</si>
  <si>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</si>
  <si>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</si>
  <si>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</si>
  <si>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</si>
  <si>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</si>
  <si>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</si>
  <si>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</si>
  <si>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</si>
  <si>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</si>
  <si>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</si>
  <si>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</si>
  <si>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</si>
  <si>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</si>
  <si>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</si>
  <si>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</si>
  <si>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</si>
  <si>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</si>
  <si>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</si>
  <si>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</si>
  <si>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</si>
  <si>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</si>
  <si>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</si>
  <si>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</si>
  <si>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</si>
  <si>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</si>
  <si>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</si>
  <si>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</si>
  <si>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</si>
  <si>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</si>
  <si>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</si>
  <si>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</si>
  <si>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</si>
  <si>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</si>
  <si>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</si>
  <si>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</si>
  <si>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</si>
  <si>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</si>
  <si>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</si>
  <si>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</si>
  <si>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</si>
  <si>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</si>
  <si>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</si>
  <si>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</si>
  <si>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</si>
  <si>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</si>
  <si>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</si>
  <si>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</si>
  <si>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</si>
  <si>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</si>
  <si>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</si>
  <si>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</si>
  <si>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</si>
  <si>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</si>
  <si>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</si>
  <si>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</si>
  <si>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</si>
  <si>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</si>
  <si>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</si>
  <si>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</si>
  <si>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</si>
  <si>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</si>
  <si>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</si>
  <si>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</si>
  <si>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</si>
  <si>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</si>
  <si>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</si>
  <si>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</si>
  <si>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</si>
  <si>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</si>
  <si>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</si>
  <si>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</si>
  <si>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</si>
  <si>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</si>
  <si>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</si>
  <si>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</si>
  <si>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</si>
  <si>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</si>
  <si>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</si>
  <si>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</si>
  <si>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</si>
  <si>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</si>
  <si>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</si>
  <si>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</si>
  <si>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</si>
  <si>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</si>
  <si>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</si>
  <si>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</si>
  <si>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</si>
  <si>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</si>
  <si>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</si>
  <si>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</si>
  <si>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</si>
  <si>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</si>
  <si>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</si>
  <si>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</si>
  <si>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</si>
  <si>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</si>
  <si>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</si>
  <si>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</si>
  <si>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</si>
  <si>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</si>
  <si>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</si>
  <si>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</si>
  <si>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</si>
  <si>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</si>
  <si>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</si>
  <si>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</si>
  <si>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</si>
  <si>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</si>
  <si>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</si>
  <si>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</si>
  <si>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</si>
  <si>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</si>
  <si>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</si>
  <si>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</si>
  <si>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</si>
  <si>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</si>
  <si>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</si>
  <si>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</si>
  <si>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</si>
  <si>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</si>
  <si>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</si>
  <si>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</si>
  <si>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</si>
  <si>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</si>
  <si>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</si>
  <si>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</si>
  <si>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</si>
  <si>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</si>
  <si>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</si>
  <si>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</si>
  <si>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</si>
  <si>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</si>
  <si>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</si>
  <si>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</si>
  <si>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</si>
  <si>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</si>
  <si>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</si>
  <si>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</si>
  <si>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</si>
  <si>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</si>
  <si>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</si>
  <si>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</si>
  <si>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</si>
  <si>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</si>
  <si>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</si>
  <si>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</si>
  <si>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</si>
  <si>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</si>
  <si>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</si>
  <si>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</si>
  <si>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</si>
  <si>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</si>
  <si>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</si>
  <si>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</si>
  <si>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</si>
  <si>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</si>
  <si>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</si>
  <si>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</si>
  <si>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</si>
  <si>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</si>
  <si>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</si>
  <si>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</si>
  <si>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</si>
  <si>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</si>
  <si>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</si>
  <si>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</si>
  <si>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</si>
  <si>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</si>
  <si>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</si>
  <si>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</si>
  <si>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</si>
  <si>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</si>
  <si>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</si>
  <si>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</si>
  <si>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</si>
  <si>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</si>
  <si>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</si>
  <si>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</si>
  <si>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</si>
  <si>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</si>
  <si>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</si>
  <si>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</si>
  <si>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</si>
  <si>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</si>
  <si>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</si>
  <si>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</si>
  <si>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</si>
  <si>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</si>
  <si>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</si>
  <si>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</si>
  <si>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</si>
  <si>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</si>
  <si>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</si>
  <si>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</si>
  <si>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</si>
  <si>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</si>
  <si>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</si>
  <si>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</si>
  <si>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</si>
  <si>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</si>
  <si>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</si>
  <si>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</si>
  <si>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</si>
  <si>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</si>
  <si>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</si>
  <si>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</si>
  <si>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</si>
  <si>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</si>
  <si>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</si>
  <si>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</si>
  <si>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</si>
  <si>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</si>
  <si>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</si>
  <si>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</si>
  <si>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</si>
  <si>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</si>
  <si>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</si>
  <si>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</si>
  <si>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</si>
  <si>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</si>
  <si>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</si>
  <si>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</si>
  <si>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</si>
  <si>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</si>
  <si>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</si>
  <si>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</si>
  <si>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</si>
  <si>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</si>
  <si>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</si>
  <si>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</si>
  <si>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</si>
  <si>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</si>
  <si>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</si>
  <si>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</si>
  <si>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</si>
  <si>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</si>
  <si>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</si>
  <si>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</si>
  <si>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</si>
  <si>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</si>
  <si>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</si>
  <si>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</si>
  <si>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</si>
  <si>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</si>
  <si>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</si>
  <si>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</si>
  <si>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</si>
  <si>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</si>
  <si>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</si>
  <si>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</si>
  <si>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</si>
  <si>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</si>
  <si>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</si>
  <si>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</si>
  <si>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</si>
  <si>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</si>
  <si>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</si>
  <si>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</si>
  <si>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</si>
  <si>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</si>
  <si>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</si>
  <si>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</si>
  <si>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</si>
  <si>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</si>
  <si>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</si>
  <si>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</si>
  <si>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</si>
  <si>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</si>
  <si>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</si>
  <si>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</si>
  <si>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</si>
  <si>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</si>
  <si>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</si>
  <si>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</si>
  <si>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</si>
  <si>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</si>
  <si>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</si>
  <si>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</si>
  <si>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</si>
  <si>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</si>
  <si>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</si>
  <si>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</si>
  <si>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</si>
  <si>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</si>
  <si>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</si>
  <si>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</si>
  <si>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</si>
  <si>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</si>
  <si>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</si>
  <si>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</si>
  <si>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</si>
  <si>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</si>
  <si>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</si>
  <si>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</si>
  <si>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</si>
  <si>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</si>
  <si>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</si>
  <si>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</si>
  <si>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</si>
  <si>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</si>
  <si>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</si>
  <si>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</si>
  <si>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</si>
  <si>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</si>
  <si>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</si>
  <si>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</si>
  <si>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</si>
  <si>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</si>
  <si>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</si>
  <si>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</si>
  <si>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</si>
  <si>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</si>
  <si>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</si>
  <si>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</si>
  <si>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</si>
  <si>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</si>
  <si>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</si>
  <si>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</si>
  <si>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</si>
  <si>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</si>
  <si>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</si>
  <si>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</si>
  <si>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</si>
  <si>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</si>
  <si>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</si>
  <si>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</si>
  <si>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</si>
  <si>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</si>
  <si>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</si>
  <si>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</si>
  <si>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</si>
  <si>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</si>
  <si>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</si>
  <si>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</si>
  <si>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</si>
  <si>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</si>
  <si>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</si>
  <si>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</si>
  <si>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</si>
  <si>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</si>
  <si>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</si>
  <si>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</si>
  <si>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</si>
  <si>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</si>
  <si>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</si>
  <si>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</si>
  <si>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</si>
  <si>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</si>
  <si>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</si>
  <si>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</si>
  <si>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</si>
  <si>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</si>
  <si>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</si>
  <si>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</si>
  <si>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</si>
  <si>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</si>
  <si>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</si>
  <si>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</si>
  <si>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</si>
  <si>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</si>
  <si>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</si>
  <si>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</si>
  <si>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</si>
  <si>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</si>
  <si>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</si>
  <si>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</si>
  <si>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</si>
  <si>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</si>
  <si>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</si>
  <si>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</si>
  <si>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</si>
  <si>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</si>
  <si>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</si>
  <si>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</si>
  <si>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</si>
  <si>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</si>
  <si>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</si>
  <si>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</si>
  <si>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</si>
  <si>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</si>
  <si>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</si>
  <si>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</si>
  <si>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</si>
  <si>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</si>
  <si>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</si>
  <si>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</si>
  <si>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</si>
  <si>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</si>
  <si>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</si>
  <si>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</si>
  <si>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</si>
  <si>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</si>
  <si>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</si>
  <si>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</si>
  <si>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</si>
  <si>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</si>
  <si>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</si>
  <si>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</si>
  <si>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</si>
  <si>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</si>
  <si>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</si>
  <si>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</si>
  <si>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</si>
  <si>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</si>
  <si>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</si>
  <si>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</si>
  <si>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</si>
  <si>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</si>
  <si>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</si>
  <si>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</si>
  <si>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</si>
  <si>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</si>
  <si>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</si>
  <si>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</si>
  <si>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</si>
  <si>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</si>
  <si>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</si>
  <si>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</si>
  <si>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</si>
  <si>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</si>
  <si>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</si>
  <si>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</si>
  <si>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</si>
  <si>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</si>
  <si>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</si>
  <si>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</si>
  <si>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</si>
  <si>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</si>
  <si>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</si>
  <si>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</si>
  <si>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</si>
  <si>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</si>
  <si>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</si>
  <si>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</si>
  <si>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</si>
  <si>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</si>
  <si>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</si>
  <si>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</si>
  <si>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</si>
  <si>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</si>
  <si>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</si>
  <si>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</si>
  <si>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</si>
  <si>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</si>
  <si>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</si>
  <si>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</si>
  <si>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</si>
  <si>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</si>
  <si>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</si>
  <si>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</si>
  <si>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</si>
  <si>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</si>
  <si>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</si>
  <si>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</si>
  <si>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</si>
  <si>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</si>
  <si>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</si>
  <si>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</si>
  <si>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</si>
  <si>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</si>
  <si>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</si>
  <si>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</si>
  <si>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</si>
  <si>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</si>
  <si>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</si>
  <si>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</si>
  <si>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</si>
  <si>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</si>
  <si>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</si>
  <si>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</si>
  <si>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</si>
  <si>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</si>
  <si>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</si>
  <si>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</si>
  <si>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</si>
  <si>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</si>
  <si>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</si>
  <si>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</si>
  <si>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</si>
  <si>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</si>
  <si>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</si>
  <si>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</si>
  <si>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</si>
  <si>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</si>
  <si>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</si>
  <si>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</si>
  <si>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</si>
  <si>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</si>
  <si>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</si>
  <si>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</si>
  <si>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</si>
  <si>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</si>
  <si>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</si>
  <si>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</si>
  <si>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</si>
  <si>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</si>
  <si>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</si>
  <si>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</si>
  <si>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</si>
  <si>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</si>
  <si>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</si>
  <si>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</si>
  <si>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</si>
  <si>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</si>
  <si>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</si>
  <si>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</si>
  <si>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</si>
  <si>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</si>
  <si>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</si>
  <si>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</si>
  <si>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</si>
  <si>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</si>
  <si>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</si>
  <si>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</si>
  <si>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</si>
  <si>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</si>
  <si>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</si>
  <si>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</si>
  <si>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</si>
  <si>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</si>
  <si>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</si>
  <si>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</si>
  <si>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</si>
  <si>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</si>
  <si>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</si>
  <si>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</si>
  <si>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</si>
  <si>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</si>
  <si>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</si>
  <si>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</si>
  <si>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</si>
  <si>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</si>
  <si>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</si>
  <si>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</si>
  <si>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</si>
  <si>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</si>
  <si>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</si>
  <si>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</si>
  <si>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</si>
  <si>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</si>
  <si>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</si>
  <si>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</si>
  <si>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</si>
  <si>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</si>
  <si>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</si>
  <si>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</si>
  <si>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</si>
  <si>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</si>
  <si>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</si>
  <si>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</si>
  <si>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</si>
  <si>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</si>
  <si>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</si>
  <si>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</si>
  <si>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</si>
  <si>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</si>
  <si>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</si>
  <si>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</si>
  <si>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</si>
  <si>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</si>
  <si>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</si>
  <si>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</si>
  <si>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</si>
  <si>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</si>
  <si>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</si>
  <si>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</si>
  <si>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</si>
  <si>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</si>
  <si>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</si>
  <si>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</si>
  <si>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</si>
  <si>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</si>
  <si>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</si>
  <si>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</si>
  <si>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</si>
  <si>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</si>
  <si>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</si>
  <si>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</si>
  <si>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</si>
  <si>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</si>
  <si>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</si>
  <si>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</si>
  <si>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</si>
  <si>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</si>
  <si>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</si>
  <si>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</si>
  <si>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</si>
  <si>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</si>
  <si>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</si>
  <si>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</si>
  <si>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</si>
  <si>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</si>
  <si>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</si>
  <si>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</si>
  <si>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</si>
  <si>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</si>
  <si>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</si>
  <si>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</si>
  <si>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</si>
  <si>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</si>
  <si>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</si>
  <si>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</si>
  <si>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</si>
  <si>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</si>
  <si>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</si>
  <si>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</si>
  <si>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</si>
  <si>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</si>
  <si>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</si>
  <si>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</si>
  <si>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</si>
  <si>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</si>
  <si>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</si>
  <si>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</si>
  <si>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</si>
  <si>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</si>
  <si>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</si>
  <si>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</si>
  <si>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</si>
  <si>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</si>
  <si>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</si>
  <si>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</si>
  <si>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</si>
  <si>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</si>
  <si>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</si>
  <si>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</si>
  <si>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</si>
  <si>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</si>
  <si>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</si>
  <si>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</si>
  <si>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</si>
  <si>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</si>
  <si>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</si>
  <si>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</si>
  <si>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</si>
  <si>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</si>
  <si>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</si>
  <si>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</si>
  <si>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</si>
  <si>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</si>
  <si>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</si>
  <si>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</si>
  <si>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</si>
  <si>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</si>
  <si>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</si>
  <si>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</si>
  <si>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</si>
  <si>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</si>
  <si>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</si>
  <si>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</si>
  <si>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</si>
  <si>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</si>
  <si>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</si>
  <si>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</si>
  <si>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</si>
  <si>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</si>
  <si>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</si>
  <si>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</si>
  <si>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</si>
  <si>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</si>
  <si>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</si>
  <si>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</si>
  <si>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</si>
  <si>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</si>
  <si>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</si>
  <si>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</si>
  <si>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</si>
  <si>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</si>
  <si>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</si>
  <si>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</si>
  <si>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</si>
  <si>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</si>
  <si>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</si>
  <si>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</si>
  <si>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</si>
  <si>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</si>
  <si>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</si>
  <si>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</si>
  <si>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</si>
  <si>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</si>
  <si>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</si>
  <si>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</si>
  <si>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</si>
  <si>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</si>
  <si>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</si>
  <si>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</si>
  <si>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</si>
  <si>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</si>
  <si>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</si>
  <si>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</si>
  <si>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</si>
  <si>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</si>
  <si>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</si>
  <si>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</si>
  <si>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</si>
  <si>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</si>
  <si>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</si>
  <si>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</si>
  <si>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</si>
  <si>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</si>
  <si>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</si>
  <si>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</si>
  <si>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</si>
  <si>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</si>
  <si>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</si>
  <si>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</si>
  <si>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</si>
  <si>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</si>
  <si>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</si>
  <si>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</si>
  <si>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</si>
  <si>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</si>
  <si>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</si>
  <si>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</si>
  <si>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</si>
  <si>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</si>
  <si>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</si>
  <si>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</si>
  <si>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</si>
  <si>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</si>
  <si>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</si>
  <si>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</si>
  <si>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</si>
  <si>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</si>
  <si>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</si>
  <si>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</si>
  <si>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</si>
  <si>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</si>
  <si>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</si>
  <si>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</si>
  <si>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</si>
  <si>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</si>
  <si>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</si>
  <si>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</si>
  <si>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</si>
  <si>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</si>
  <si>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</si>
  <si>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</si>
  <si>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</si>
  <si>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</si>
  <si>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</si>
  <si>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</si>
  <si>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</si>
  <si>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</si>
  <si>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</si>
  <si>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</si>
  <si>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</si>
  <si>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</si>
  <si>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</si>
  <si>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</si>
  <si>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</si>
  <si>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</si>
  <si>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</si>
  <si>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</si>
  <si>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</si>
  <si>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</si>
  <si>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</si>
  <si>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</si>
  <si>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</si>
  <si>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</si>
  <si>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</si>
  <si>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</si>
  <si>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</si>
  <si>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</si>
  <si>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</si>
  <si>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</si>
  <si>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</si>
  <si>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</si>
  <si>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</si>
  <si>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</si>
  <si>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</si>
  <si>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</si>
  <si>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</si>
  <si>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</si>
  <si>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</si>
  <si>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</si>
  <si>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</si>
  <si>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</si>
  <si>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</si>
  <si>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</si>
  <si>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</si>
  <si>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</si>
  <si>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</si>
  <si>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</si>
  <si>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</si>
  <si>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</si>
  <si>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</si>
  <si>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</si>
  <si>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</si>
  <si>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</si>
  <si>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</si>
  <si>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</si>
  <si>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</si>
  <si>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</si>
  <si>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</si>
  <si>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</si>
  <si>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</si>
  <si>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</si>
  <si>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</si>
  <si>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</si>
  <si>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</si>
  <si>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</si>
  <si>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</si>
  <si>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</si>
  <si>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</si>
  <si>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</si>
  <si>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</si>
  <si>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</si>
  <si>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</si>
  <si>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</si>
  <si>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</si>
  <si>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</si>
  <si>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</si>
  <si>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</si>
  <si>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</si>
  <si>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</si>
  <si>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</si>
  <si>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</si>
  <si>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</si>
  <si>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</si>
  <si>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</si>
  <si>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</si>
  <si>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</si>
  <si>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</si>
  <si>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</si>
  <si>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</si>
  <si>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</si>
  <si>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</si>
  <si>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</si>
  <si>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</si>
  <si>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</si>
  <si>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</si>
  <si>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</si>
  <si>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</si>
  <si>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</si>
  <si>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</si>
  <si>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</si>
  <si>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</si>
  <si>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</si>
  <si>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</si>
  <si>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</si>
  <si>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</si>
  <si>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</si>
  <si>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</si>
  <si>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</si>
  <si>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</si>
  <si>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</si>
  <si>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</si>
  <si>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</si>
  <si>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</si>
  <si>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</si>
  <si>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</si>
  <si>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</si>
  <si>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</si>
  <si>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</si>
  <si>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</si>
  <si>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</si>
  <si>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</si>
  <si>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</si>
  <si>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</si>
  <si>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</si>
  <si>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</si>
  <si>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</si>
  <si>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</si>
  <si>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</si>
  <si>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</si>
  <si>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</si>
  <si>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</si>
  <si>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</si>
  <si>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</si>
  <si>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</si>
  <si>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</si>
  <si>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</si>
  <si>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</si>
  <si>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</si>
  <si>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</si>
  <si>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</si>
  <si>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</si>
  <si>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</si>
  <si>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</si>
  <si>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</si>
  <si>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</si>
  <si>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</si>
  <si>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</si>
  <si>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</si>
  <si>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</si>
  <si>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</si>
  <si>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</si>
  <si>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</si>
  <si>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</si>
  <si>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</si>
  <si>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</si>
  <si>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</si>
  <si>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</si>
  <si>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</si>
  <si>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</si>
  <si>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</si>
  <si>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</si>
  <si>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</si>
  <si>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</si>
  <si>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</si>
  <si>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</si>
  <si>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</si>
  <si>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</si>
  <si>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</si>
  <si>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</si>
  <si>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</si>
  <si>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</si>
  <si>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</si>
  <si>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</si>
  <si>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</si>
  <si>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</si>
  <si>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</si>
  <si>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</si>
  <si>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</si>
  <si>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</si>
  <si>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</si>
  <si>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</si>
  <si>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</si>
  <si>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</si>
  <si>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</si>
  <si>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</si>
  <si>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</si>
  <si>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</si>
  <si>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</si>
  <si>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</si>
  <si>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</si>
  <si>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</si>
  <si>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</si>
  <si>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</si>
  <si>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</si>
  <si>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</si>
  <si>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</si>
  <si>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</si>
  <si>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</si>
  <si>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</si>
  <si>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</si>
  <si>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</si>
  <si>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</si>
  <si>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</si>
  <si>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</si>
  <si>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</si>
  <si>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</si>
  <si>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</si>
  <si>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</si>
  <si>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</si>
  <si>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</si>
  <si>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</si>
  <si>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</si>
  <si>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</si>
  <si>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</si>
  <si>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</si>
  <si>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</si>
  <si>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</si>
  <si>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</si>
  <si>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</si>
  <si>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</si>
  <si>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</si>
  <si>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</si>
  <si>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</si>
  <si>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</si>
  <si>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</si>
  <si>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</si>
  <si>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</si>
  <si>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</si>
  <si>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</si>
  <si>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</si>
  <si>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</si>
  <si>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</si>
  <si>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</si>
  <si>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</si>
  <si>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</si>
  <si>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</si>
  <si>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</si>
  <si>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</si>
  <si>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</si>
  <si>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</si>
  <si>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</si>
  <si>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</si>
  <si>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</si>
  <si>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</si>
  <si>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</si>
  <si>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</si>
  <si>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</si>
  <si>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</si>
  <si>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</si>
  <si>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</si>
  <si>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</si>
  <si>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</si>
  <si>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</si>
  <si>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</si>
  <si>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</si>
  <si>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</si>
  <si>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</si>
  <si>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</si>
  <si>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</si>
  <si>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</si>
  <si>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</si>
  <si>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</si>
  <si>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</si>
  <si>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</si>
  <si>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</si>
  <si>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</si>
  <si>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</si>
  <si>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</si>
  <si>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</si>
  <si>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</si>
  <si>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</si>
  <si>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</si>
  <si>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</si>
  <si>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</si>
  <si>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</si>
  <si>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</si>
  <si>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</si>
  <si>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</si>
  <si>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</si>
  <si>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</si>
  <si>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</si>
  <si>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</si>
  <si>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</si>
  <si>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</si>
  <si>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</si>
  <si>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</si>
  <si>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</si>
  <si>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</si>
  <si>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</si>
  <si>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</si>
  <si>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</si>
  <si>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</si>
  <si>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</si>
  <si>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</si>
  <si>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</si>
  <si>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</si>
  <si>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</si>
  <si>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</si>
  <si>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</si>
  <si>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</si>
  <si>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</si>
  <si>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</si>
  <si>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</si>
  <si>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</si>
  <si>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</si>
  <si>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</si>
  <si>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</si>
  <si>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</si>
  <si>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</si>
  <si>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</si>
  <si>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</si>
  <si>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</si>
  <si>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</si>
  <si>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</si>
  <si>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</si>
  <si>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</si>
  <si>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</si>
  <si>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</si>
  <si>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</si>
  <si>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</si>
  <si>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</si>
  <si>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</si>
  <si>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</si>
  <si>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</si>
  <si>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</si>
  <si>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</si>
  <si>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</si>
  <si>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</si>
  <si>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</si>
  <si>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</si>
  <si>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</si>
  <si>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</si>
  <si>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</si>
  <si>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</si>
  <si>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</si>
  <si>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</si>
  <si>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</si>
  <si>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</si>
  <si>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</si>
  <si>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</si>
  <si>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</si>
  <si>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</si>
  <si>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</si>
  <si>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</si>
  <si>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</si>
  <si>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</si>
  <si>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</si>
  <si>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</si>
  <si>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</si>
  <si>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</si>
  <si>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</si>
  <si>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</si>
  <si>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</si>
  <si>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</si>
  <si>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</si>
  <si>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</si>
  <si>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</si>
  <si>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</si>
  <si>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</si>
  <si>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</si>
  <si>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</si>
  <si>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</si>
  <si>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</si>
  <si>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</si>
  <si>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</si>
  <si>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</si>
  <si>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</si>
  <si>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</si>
  <si>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</si>
  <si>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</si>
  <si>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</si>
  <si>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</si>
  <si>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</si>
  <si>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</si>
  <si>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</si>
  <si>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</si>
  <si>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</si>
  <si>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</si>
  <si>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</si>
  <si>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</si>
  <si>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</si>
  <si>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</si>
  <si>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</si>
  <si>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</si>
  <si>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</si>
  <si>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</si>
  <si>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</si>
  <si>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</si>
  <si>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</si>
  <si>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</si>
  <si>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</si>
  <si>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</si>
  <si>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</si>
  <si>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</si>
  <si>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</si>
  <si>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</si>
  <si>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</si>
  <si>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</si>
  <si>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</si>
  <si>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</si>
  <si>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</si>
  <si>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</si>
  <si>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</si>
  <si>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</si>
  <si>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</si>
  <si>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</si>
  <si>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</si>
  <si>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</si>
  <si>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</si>
  <si>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</si>
  <si>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</si>
  <si>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</si>
  <si>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</si>
  <si>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</si>
  <si>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</si>
  <si>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</si>
  <si>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</si>
  <si>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</si>
  <si>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</si>
  <si>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</si>
  <si>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</si>
  <si>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</si>
  <si>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</si>
  <si>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</si>
  <si>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</si>
  <si>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</si>
  <si>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</si>
  <si>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</si>
  <si>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</si>
  <si>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</si>
  <si>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</si>
  <si>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</si>
  <si>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</si>
  <si>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</si>
  <si>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</si>
  <si>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</si>
  <si>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</si>
  <si>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</si>
  <si>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</si>
  <si>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</si>
  <si>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</si>
  <si>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</si>
  <si>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</si>
  <si>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</si>
  <si>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</si>
  <si>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</si>
  <si>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</si>
  <si>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</si>
  <si>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</si>
  <si>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</si>
  <si>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</si>
  <si>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</si>
  <si>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</si>
  <si>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</si>
  <si>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</si>
  <si>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</si>
  <si>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</si>
  <si>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</si>
  <si>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</si>
  <si>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</si>
  <si>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</si>
  <si>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</si>
  <si>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</si>
  <si>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</si>
  <si>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</si>
  <si>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</si>
  <si>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</si>
  <si>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</si>
  <si>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</si>
  <si>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</si>
  <si>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</si>
  <si>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</si>
  <si>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</si>
  <si>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</si>
  <si>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</si>
  <si>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</si>
  <si>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</si>
  <si>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</si>
  <si>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</si>
  <si>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</si>
  <si>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</si>
  <si>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</si>
  <si>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</si>
  <si>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</si>
  <si>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</si>
  <si>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</si>
  <si>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</si>
  <si>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</si>
  <si>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</si>
  <si>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</si>
  <si>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</si>
  <si>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</si>
  <si>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</si>
  <si>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</si>
  <si>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</si>
  <si>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</si>
  <si>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</si>
  <si>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</si>
  <si>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</si>
  <si>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</si>
  <si>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</si>
  <si>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</si>
  <si>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</si>
  <si>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</si>
  <si>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</si>
  <si>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</si>
  <si>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</si>
  <si>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</si>
  <si>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</si>
  <si>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</si>
  <si>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</si>
  <si>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</si>
  <si>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</si>
  <si>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</si>
  <si>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</si>
  <si>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</si>
  <si>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</si>
  <si>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</si>
  <si>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</si>
  <si>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</si>
  <si>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</si>
  <si>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</si>
  <si>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</si>
  <si>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</si>
  <si>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</si>
  <si>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</si>
  <si>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</si>
  <si>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</si>
  <si>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</si>
  <si>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</si>
  <si>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</si>
  <si>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</si>
  <si>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</si>
  <si>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</si>
  <si>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</si>
  <si>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</si>
  <si>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</si>
  <si>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</si>
  <si>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</si>
  <si>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</si>
  <si>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</si>
  <si>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</si>
  <si>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</si>
  <si>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</si>
  <si>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</si>
  <si>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</si>
  <si>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</si>
  <si>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</si>
  <si>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</si>
  <si>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</si>
  <si>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</si>
  <si>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</si>
  <si>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</si>
  <si>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</si>
  <si>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</si>
  <si>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</si>
  <si>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</si>
  <si>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</si>
  <si>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</si>
  <si>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</si>
  <si>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</si>
  <si>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</si>
  <si>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</si>
  <si>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</si>
  <si>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</si>
  <si>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</si>
  <si>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</si>
  <si>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</si>
  <si>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</si>
  <si>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</si>
  <si>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</si>
  <si>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</si>
  <si>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</si>
  <si>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</si>
  <si>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</si>
  <si>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</si>
  <si>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</si>
  <si>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</si>
  <si>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</si>
  <si>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</si>
  <si>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</si>
  <si>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</si>
  <si>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</si>
  <si>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</si>
  <si>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</si>
  <si>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</si>
  <si>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</si>
  <si>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</si>
  <si>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</si>
  <si>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</si>
  <si>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</si>
  <si>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</si>
  <si>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</si>
  <si>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</si>
  <si>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</si>
  <si>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</si>
  <si>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</si>
  <si>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</si>
  <si>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</si>
  <si>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</si>
  <si>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</si>
  <si>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</si>
  <si>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</si>
  <si>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</si>
  <si>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</si>
  <si>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</si>
  <si>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</si>
  <si>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</si>
  <si>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</si>
  <si>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</si>
  <si>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</si>
  <si>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</si>
  <si>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</si>
  <si>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</si>
  <si>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</si>
  <si>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</si>
  <si>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</si>
  <si>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</si>
  <si>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</si>
  <si>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</si>
  <si>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</si>
  <si>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</si>
  <si>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</si>
  <si>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</si>
  <si>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</si>
  <si>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</si>
  <si>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</si>
  <si>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</si>
  <si>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</si>
  <si>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</si>
  <si>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</si>
  <si>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</si>
  <si>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</si>
  <si>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</si>
  <si>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</si>
  <si>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</si>
  <si>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</si>
  <si>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</si>
  <si>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</si>
  <si>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</si>
  <si>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</si>
  <si>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</si>
  <si>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</si>
  <si>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</si>
  <si>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</si>
  <si>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</si>
  <si>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</si>
  <si>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</si>
  <si>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</si>
  <si>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</si>
  <si>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</si>
  <si>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</si>
  <si>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</si>
  <si>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</si>
  <si>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</si>
  <si>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</si>
  <si>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</si>
  <si>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</si>
  <si>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</si>
  <si>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</si>
  <si>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</si>
  <si>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</si>
  <si>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</si>
  <si>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</si>
  <si>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</si>
  <si>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</si>
  <si>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</si>
  <si>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</si>
  <si>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</si>
  <si>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</si>
  <si>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</si>
  <si>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</si>
  <si>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</si>
  <si>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</si>
  <si>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</si>
  <si>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</si>
  <si>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</si>
  <si>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</si>
  <si>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</si>
  <si>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</si>
  <si>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</si>
  <si>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</si>
  <si>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</si>
  <si>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</si>
  <si>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</si>
  <si>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</si>
  <si>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</si>
  <si>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</si>
  <si>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</si>
  <si>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</si>
  <si>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</si>
  <si>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</si>
  <si>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</si>
  <si>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</si>
  <si>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</si>
  <si>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</si>
  <si>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</si>
  <si>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</si>
  <si>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</si>
  <si>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</si>
  <si>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</si>
  <si>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</si>
  <si>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</si>
  <si>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</si>
  <si>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</si>
  <si>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</si>
  <si>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</si>
  <si>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</si>
  <si>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</si>
  <si>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</si>
  <si>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</si>
  <si>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</si>
  <si>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</si>
  <si>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</si>
  <si>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</si>
  <si>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</si>
  <si>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</si>
  <si>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</si>
  <si>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</si>
  <si>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</si>
  <si>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</si>
  <si>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</si>
  <si>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</si>
  <si>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</si>
  <si>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</si>
  <si>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</si>
  <si>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</si>
  <si>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</si>
  <si>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</si>
  <si>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</si>
  <si>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</si>
  <si>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</si>
  <si>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</si>
  <si>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</si>
  <si>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</si>
  <si>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</si>
  <si>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</si>
  <si>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</si>
  <si>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</si>
  <si>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</si>
  <si>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</si>
  <si>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</si>
  <si>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</si>
  <si>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</si>
  <si>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</si>
  <si>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</si>
  <si>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</si>
  <si>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</si>
  <si>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</si>
  <si>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</si>
  <si>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</si>
  <si>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</si>
  <si>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</si>
  <si>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</si>
  <si>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</si>
  <si>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</si>
  <si>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</si>
  <si>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</si>
  <si>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</si>
  <si>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</si>
  <si>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</si>
  <si>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</si>
  <si>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</si>
  <si>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</si>
  <si>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</si>
  <si>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</si>
  <si>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</si>
  <si>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</si>
  <si>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</si>
  <si>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</si>
  <si>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</si>
  <si>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</si>
  <si>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</si>
  <si>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</si>
  <si>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</si>
  <si>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</si>
  <si>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</si>
  <si>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</si>
  <si>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</si>
  <si>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</si>
  <si>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</si>
  <si>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</si>
  <si>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</si>
  <si>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</si>
  <si>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</si>
  <si>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</si>
  <si>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</si>
  <si>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</si>
  <si>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</si>
  <si>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</si>
  <si>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</si>
  <si>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</si>
  <si>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</si>
  <si>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</si>
  <si>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</si>
  <si>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</si>
  <si>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</si>
  <si>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</si>
  <si>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</si>
  <si>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</si>
  <si>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</si>
  <si>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</si>
  <si>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</si>
  <si>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</si>
  <si>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</si>
  <si>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</si>
  <si>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</si>
  <si>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</si>
  <si>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</si>
  <si>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</si>
  <si>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</si>
  <si>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</si>
  <si>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</si>
  <si>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</si>
  <si>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</si>
  <si>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</si>
  <si>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</si>
  <si>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</si>
  <si>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</si>
  <si>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</si>
  <si>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</si>
  <si>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</si>
  <si>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</si>
  <si>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</si>
  <si>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</si>
  <si>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</si>
  <si>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</si>
  <si>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</si>
  <si>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</si>
  <si>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</si>
  <si>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</si>
  <si>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</si>
  <si>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</si>
  <si>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</si>
  <si>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</si>
  <si>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</si>
  <si>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</si>
  <si>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</si>
  <si>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</si>
  <si>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</si>
  <si>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</si>
  <si>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</si>
  <si>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</si>
  <si>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</si>
  <si>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</si>
  <si>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</si>
  <si>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</si>
  <si>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</si>
  <si>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</si>
  <si>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</si>
  <si>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</si>
  <si>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</si>
  <si>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</si>
  <si>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</si>
  <si>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</si>
  <si>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</si>
  <si>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</si>
  <si>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</si>
  <si>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</si>
  <si>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</si>
  <si>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</si>
  <si>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</si>
  <si>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</si>
  <si>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</si>
  <si>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</si>
  <si>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</si>
  <si>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</si>
  <si>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</si>
  <si>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</si>
  <si>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</si>
  <si>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</si>
  <si>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</si>
  <si>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</si>
  <si>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</si>
  <si>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</si>
  <si>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</si>
  <si>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</si>
  <si>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</si>
  <si>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</si>
  <si>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</si>
  <si>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</si>
  <si>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</si>
  <si>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</si>
  <si>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</si>
  <si>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</si>
  <si>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</si>
  <si>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</si>
  <si>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</si>
  <si>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</si>
  <si>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</si>
  <si>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</si>
  <si>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</si>
  <si>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</si>
  <si>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</si>
  <si>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</si>
  <si>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</si>
  <si>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</si>
  <si>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</si>
  <si>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</si>
  <si>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</si>
  <si>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</si>
  <si>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</si>
  <si>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</si>
  <si>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</si>
  <si>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</si>
  <si>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</si>
  <si>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</si>
  <si>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</si>
  <si>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</si>
  <si>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</si>
  <si>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</si>
  <si>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</si>
  <si>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</si>
  <si>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</si>
  <si>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</si>
  <si>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</si>
  <si>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</si>
  <si>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</si>
  <si>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</si>
  <si>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</si>
  <si>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</si>
  <si>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</si>
  <si>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</si>
  <si>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</si>
  <si>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</si>
  <si>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</si>
  <si>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</si>
  <si>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</si>
  <si>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</si>
  <si>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</si>
  <si>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</si>
  <si>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</si>
  <si>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</si>
  <si>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</si>
  <si>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</si>
  <si>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</si>
  <si>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</si>
  <si>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</si>
  <si>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</si>
  <si>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</si>
  <si>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</si>
  <si>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</si>
  <si>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</si>
  <si>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</si>
  <si>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</si>
  <si>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</si>
  <si>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</si>
  <si>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</si>
  <si>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</si>
  <si>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</si>
  <si>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</si>
  <si>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</si>
  <si>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</si>
  <si>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</si>
  <si>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</si>
  <si>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</si>
  <si>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</si>
  <si>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</si>
  <si>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</si>
  <si>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</si>
  <si>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</si>
  <si>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</si>
  <si>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</si>
  <si>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</si>
  <si>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</si>
  <si>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</si>
  <si>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</si>
  <si>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</si>
  <si>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</si>
  <si>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</si>
  <si>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</si>
  <si>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</si>
  <si>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</si>
  <si>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</si>
  <si>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</si>
  <si>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</si>
  <si>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</si>
  <si>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</si>
  <si>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</si>
  <si>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</si>
  <si>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</si>
  <si>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</si>
  <si>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</si>
  <si>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</si>
  <si>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</si>
  <si>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</si>
  <si>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</si>
  <si>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</si>
  <si>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</si>
  <si>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</si>
  <si>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</si>
  <si>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</si>
  <si>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</si>
  <si>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</si>
  <si>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</si>
  <si>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</si>
  <si>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</si>
  <si>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</si>
  <si>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</si>
  <si>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</si>
  <si>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</si>
  <si>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</si>
  <si>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</si>
  <si>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</si>
  <si>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</si>
  <si>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</si>
  <si>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</si>
  <si>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</si>
  <si>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</si>
  <si>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</si>
  <si>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</si>
  <si>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</si>
  <si>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</si>
  <si>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</si>
  <si>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</si>
  <si>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</si>
  <si>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</si>
  <si>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</si>
  <si>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</si>
  <si>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</si>
  <si>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</si>
  <si>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</si>
  <si>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</si>
  <si>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</si>
  <si>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</si>
  <si>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</si>
  <si>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</si>
  <si>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</si>
  <si>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</si>
  <si>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</si>
  <si>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</si>
  <si>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</si>
  <si>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</si>
  <si>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</si>
  <si>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</si>
  <si>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</si>
  <si>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</si>
  <si>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</si>
  <si>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</si>
  <si>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</si>
  <si>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</si>
  <si>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</si>
  <si>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</si>
  <si>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</si>
  <si>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</si>
  <si>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</si>
  <si>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</si>
  <si>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</si>
  <si>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</si>
  <si>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</si>
  <si>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</si>
  <si>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</si>
  <si>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</si>
  <si>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</si>
  <si>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</si>
  <si>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</si>
  <si>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</si>
  <si>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</si>
  <si>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</si>
  <si>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</si>
  <si>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</si>
  <si>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</si>
  <si>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</si>
  <si>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</si>
  <si>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</si>
  <si>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</si>
  <si>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</si>
  <si>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</si>
  <si>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</si>
  <si>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</si>
  <si>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</si>
  <si>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</si>
  <si>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</si>
  <si>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</si>
  <si>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</si>
  <si>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</si>
  <si>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</si>
  <si>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</si>
  <si>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</si>
  <si>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</si>
  <si>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</si>
  <si>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</si>
  <si>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</si>
  <si>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</si>
  <si>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</si>
  <si>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</si>
  <si>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</si>
  <si>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</si>
  <si>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</si>
  <si>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</si>
  <si>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</si>
  <si>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</si>
  <si>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</si>
  <si>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</si>
  <si>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</si>
  <si>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</si>
  <si>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</si>
  <si>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</si>
  <si>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</si>
  <si>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</si>
  <si>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</si>
  <si>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</si>
  <si>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</si>
  <si>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</si>
  <si>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</si>
  <si>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</si>
  <si>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</si>
  <si>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</si>
  <si>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</si>
  <si>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</si>
  <si>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</si>
  <si>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</si>
  <si>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</si>
  <si>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</si>
  <si>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</si>
  <si>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</si>
  <si>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</si>
  <si>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</si>
  <si>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</si>
  <si>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</si>
  <si>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</si>
  <si>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</si>
  <si>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</si>
  <si>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</si>
  <si>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</si>
  <si>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</si>
  <si>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</si>
  <si>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</si>
  <si>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</si>
  <si>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</si>
  <si>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</si>
  <si>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</si>
  <si>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</si>
  <si>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</si>
  <si>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</si>
  <si>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</si>
  <si>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</si>
  <si>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</si>
  <si>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</si>
  <si>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</si>
  <si>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</si>
  <si>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</si>
  <si>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</si>
  <si>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</si>
  <si>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</si>
  <si>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</si>
  <si>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</si>
  <si>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</si>
  <si>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</si>
  <si>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</si>
  <si>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</si>
  <si>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</si>
  <si>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</si>
  <si>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</si>
  <si>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</si>
  <si>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</si>
  <si>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</si>
  <si>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</si>
  <si>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</si>
  <si>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</si>
  <si>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</si>
  <si>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</si>
  <si>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</si>
  <si>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</si>
  <si>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</si>
  <si>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</si>
  <si>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</si>
  <si>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</si>
  <si>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</si>
  <si>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</si>
  <si>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</si>
  <si>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</si>
  <si>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</si>
  <si>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</si>
  <si>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</si>
  <si>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</si>
  <si>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</si>
  <si>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</si>
  <si>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</si>
  <si>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</si>
  <si>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</si>
  <si>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</si>
  <si>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</si>
  <si>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</si>
  <si>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</si>
  <si>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</si>
  <si>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</si>
  <si>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</si>
  <si>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</si>
  <si>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</si>
  <si>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</si>
  <si>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</si>
  <si>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</si>
  <si>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</si>
  <si>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</si>
  <si>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</si>
  <si>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</si>
  <si>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</si>
  <si>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</si>
  <si>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</si>
  <si>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</si>
  <si>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</si>
  <si>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</si>
  <si>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</si>
  <si>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</si>
  <si>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</si>
  <si>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</si>
  <si>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</si>
  <si>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</si>
  <si>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</si>
  <si>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</si>
  <si>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</si>
  <si>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</si>
  <si>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</si>
  <si>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</si>
  <si>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</si>
  <si>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</si>
  <si>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</si>
  <si>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</si>
  <si>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</si>
  <si>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</si>
  <si>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</si>
  <si>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</si>
  <si>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</si>
  <si>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</si>
  <si>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</si>
  <si>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</si>
  <si>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</si>
  <si>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</si>
  <si>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</si>
  <si>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</si>
  <si>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</si>
  <si>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</si>
  <si>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</si>
  <si>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</si>
  <si>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</si>
  <si>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</si>
  <si>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</si>
  <si>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</si>
  <si>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</si>
  <si>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</si>
  <si>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</si>
  <si>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</si>
  <si>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</si>
  <si>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</si>
  <si>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</si>
  <si>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</si>
  <si>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</si>
  <si>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</si>
  <si>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</si>
  <si>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</si>
  <si>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</si>
  <si>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</si>
  <si>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</si>
  <si>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</si>
  <si>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</si>
  <si>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</si>
  <si>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</si>
  <si>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</si>
  <si>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</si>
  <si>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</si>
  <si>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</si>
  <si>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</si>
  <si>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</si>
  <si>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</si>
  <si>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</si>
  <si>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</si>
  <si>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</si>
  <si>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</si>
  <si>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</si>
  <si>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</si>
  <si>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</si>
  <si>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</si>
  <si>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</si>
  <si>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</si>
  <si>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</si>
  <si>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</si>
  <si>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</si>
  <si>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</si>
  <si>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</si>
  <si>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</si>
  <si>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</si>
  <si>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</si>
  <si>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</si>
  <si>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</si>
  <si>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</si>
  <si>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</si>
  <si>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</si>
  <si>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</si>
  <si>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</si>
  <si>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</si>
  <si>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</si>
  <si>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</si>
  <si>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</si>
  <si>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</si>
  <si>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</si>
  <si>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</si>
  <si>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</si>
  <si>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</si>
  <si>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</si>
  <si>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</si>
  <si>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</si>
  <si>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</si>
  <si>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</si>
  <si>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</si>
  <si>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</si>
  <si>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</si>
  <si>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</si>
  <si>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</si>
  <si>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</si>
  <si>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</si>
  <si>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</si>
  <si>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</si>
  <si>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</si>
  <si>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</si>
  <si>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</si>
  <si>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</si>
  <si>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</si>
  <si>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</si>
  <si>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</si>
  <si>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</si>
  <si>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</si>
  <si>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</si>
  <si>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</si>
  <si>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</si>
  <si>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</si>
  <si>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</si>
  <si>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</si>
  <si>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</si>
  <si>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</si>
  <si>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</si>
  <si>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</si>
  <si>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</si>
  <si>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</si>
  <si>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</si>
  <si>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</si>
  <si>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</si>
  <si>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</si>
  <si>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</si>
  <si>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</si>
  <si>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</si>
  <si>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</si>
  <si>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</si>
  <si>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</si>
  <si>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</si>
  <si>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</si>
  <si>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</si>
  <si>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</si>
  <si>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</si>
  <si>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</si>
  <si>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</si>
  <si>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</si>
  <si>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</si>
  <si>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</si>
  <si>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</si>
  <si>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</si>
  <si>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</si>
  <si>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</si>
  <si>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</si>
  <si>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</si>
  <si>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</si>
  <si>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</si>
  <si>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</si>
  <si>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</si>
  <si>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</si>
  <si>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</si>
  <si>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</si>
  <si>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</si>
  <si>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</si>
  <si>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</si>
  <si>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</si>
  <si>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</si>
  <si>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</si>
  <si>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</si>
  <si>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</si>
  <si>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</si>
  <si>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</si>
  <si>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</si>
  <si>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</si>
  <si>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</si>
  <si>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</si>
  <si>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</si>
  <si>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</si>
  <si>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</si>
  <si>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</si>
  <si>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</si>
  <si>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</si>
  <si>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</si>
  <si>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</si>
  <si>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</si>
  <si>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</si>
  <si>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</si>
  <si>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</si>
  <si>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</si>
  <si>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</si>
  <si>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</si>
  <si>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</si>
  <si>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</si>
  <si>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</si>
  <si>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</si>
  <si>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</si>
  <si>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</si>
  <si>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</si>
  <si>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</si>
  <si>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</si>
  <si>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</si>
  <si>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</si>
  <si>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</si>
  <si>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</si>
  <si>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</si>
  <si>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</si>
  <si>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</si>
  <si>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</si>
  <si>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</si>
  <si>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</si>
  <si>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</si>
  <si>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</si>
  <si>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</si>
  <si>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</si>
  <si>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</si>
  <si>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</si>
  <si>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</si>
  <si>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</si>
  <si>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</si>
  <si>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</si>
  <si>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</si>
  <si>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</si>
  <si>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</si>
  <si>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</si>
  <si>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</si>
  <si>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</si>
  <si>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</si>
  <si>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</si>
  <si>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</si>
  <si>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</si>
  <si>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</si>
  <si>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</si>
  <si>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</si>
  <si>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</si>
  <si>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</si>
  <si>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</si>
  <si>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</si>
  <si>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</si>
  <si>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</si>
  <si>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</si>
  <si>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</si>
  <si>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</si>
  <si>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</si>
  <si>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</si>
  <si>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</si>
  <si>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</si>
  <si>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</si>
  <si>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</si>
  <si>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</si>
  <si>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</si>
  <si>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</si>
  <si>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</si>
  <si>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</si>
  <si>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</si>
  <si>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</si>
  <si>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</si>
  <si>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</si>
  <si>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</si>
  <si>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</si>
  <si>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</si>
  <si>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</si>
  <si>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</si>
  <si>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</si>
  <si>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</si>
  <si>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</si>
  <si>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</si>
  <si>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</si>
  <si>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</si>
  <si>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</si>
  <si>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</si>
  <si>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</si>
  <si>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</si>
  <si>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</si>
  <si>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</si>
  <si>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</si>
  <si>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</si>
  <si>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</si>
  <si>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</si>
  <si>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</si>
  <si>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</si>
  <si>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</si>
  <si>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</si>
  <si>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</si>
  <si>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</si>
  <si>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</si>
  <si>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</si>
  <si>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</si>
  <si>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</si>
  <si>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</si>
  <si>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</si>
  <si>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</si>
  <si>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</si>
  <si>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</si>
  <si>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</si>
  <si>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</si>
  <si>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</si>
  <si>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</si>
  <si>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</si>
  <si>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</si>
  <si>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</si>
  <si>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</si>
  <si>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</si>
  <si>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</si>
  <si>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</si>
  <si>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</si>
  <si>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</si>
  <si>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</si>
  <si>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</si>
  <si>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</si>
  <si>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</si>
  <si>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</si>
  <si>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</si>
  <si>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</si>
  <si>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</si>
  <si>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</si>
  <si>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</si>
  <si>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</si>
  <si>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</si>
  <si>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</si>
  <si>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</si>
  <si>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</si>
  <si>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</si>
  <si>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</si>
  <si>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</si>
  <si>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</si>
  <si>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</si>
  <si>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</si>
  <si>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</si>
  <si>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</si>
  <si>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</si>
  <si>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</si>
  <si>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</si>
  <si>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</si>
  <si>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</si>
  <si>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</si>
  <si>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</si>
  <si>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</si>
  <si>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</si>
  <si>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</si>
  <si>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</si>
  <si>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</si>
  <si>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</si>
  <si>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</si>
  <si>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</si>
  <si>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</si>
  <si>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</si>
  <si>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</si>
  <si>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</si>
  <si>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</si>
  <si>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</si>
  <si>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</si>
  <si>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</si>
  <si>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</si>
  <si>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</si>
  <si>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</si>
  <si>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</si>
  <si>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</si>
  <si>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</si>
  <si>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</si>
  <si>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</si>
  <si>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</si>
  <si>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</si>
  <si>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</si>
  <si>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</si>
  <si>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</si>
  <si>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</si>
  <si>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</si>
  <si>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</si>
  <si>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</si>
  <si>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</si>
  <si>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</si>
  <si>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</si>
  <si>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</si>
  <si>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</si>
  <si>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</si>
  <si>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</si>
  <si>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</si>
  <si>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</si>
  <si>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</si>
  <si>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</si>
  <si>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</si>
  <si>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</si>
  <si>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</si>
  <si>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</si>
  <si>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</si>
  <si>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</si>
  <si>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</si>
  <si>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</si>
  <si>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</si>
  <si>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</si>
  <si>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</si>
  <si>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</si>
  <si>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</si>
  <si>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</si>
  <si>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</si>
  <si>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</si>
  <si>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</si>
  <si>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</si>
  <si>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</si>
  <si>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</si>
  <si>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</si>
  <si>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</si>
  <si>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</si>
  <si>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</si>
  <si>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</si>
  <si>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</si>
  <si>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</si>
  <si>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</si>
  <si>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</si>
  <si>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</si>
  <si>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</si>
  <si>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</si>
  <si>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</si>
  <si>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</si>
  <si>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</si>
  <si>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</si>
  <si>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</si>
  <si>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</si>
  <si>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</si>
  <si>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</si>
  <si>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</si>
  <si>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</si>
  <si>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</si>
  <si>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</si>
  <si>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</si>
  <si>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</si>
  <si>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</si>
  <si>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</si>
  <si>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</si>
  <si>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</si>
  <si>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</si>
  <si>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</si>
  <si>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</si>
  <si>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</si>
  <si>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</si>
  <si>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</si>
  <si>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</si>
  <si>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</si>
  <si>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</si>
  <si>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</si>
  <si>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</si>
  <si>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</si>
  <si>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</si>
  <si>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</si>
  <si>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</si>
  <si>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</si>
  <si>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</si>
  <si>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</si>
  <si>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</si>
  <si>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</si>
  <si>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</si>
  <si>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</si>
  <si>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</si>
  <si>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</si>
  <si>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</si>
  <si>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</si>
  <si>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</si>
  <si>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</si>
  <si>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</si>
  <si>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</si>
  <si>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</si>
  <si>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</si>
  <si>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</si>
  <si>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</si>
  <si>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</si>
  <si>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</si>
  <si>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</si>
  <si>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</si>
  <si>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</si>
  <si>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</si>
  <si>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</si>
  <si>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</si>
  <si>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</si>
  <si>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</si>
  <si>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</si>
  <si>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</si>
  <si>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</si>
  <si>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</si>
  <si>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</si>
  <si>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</si>
  <si>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</si>
  <si>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</si>
  <si>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</si>
  <si>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</si>
  <si>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</si>
  <si>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</si>
  <si>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</si>
  <si>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</si>
  <si>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</si>
  <si>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</si>
  <si>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</si>
  <si>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</si>
  <si>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</si>
  <si>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</si>
  <si>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</si>
  <si>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</si>
  <si>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</si>
  <si>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</si>
  <si>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</si>
  <si>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</si>
  <si>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</si>
  <si>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</si>
  <si>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</si>
  <si>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</si>
  <si>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</si>
  <si>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</si>
  <si>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</si>
  <si>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</si>
  <si>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</si>
  <si>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</si>
  <si>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</si>
  <si>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</si>
  <si>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</si>
  <si>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</si>
  <si>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</si>
  <si>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</si>
  <si>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</si>
  <si>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</si>
  <si>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</si>
  <si>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</si>
  <si>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</si>
  <si>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</si>
  <si>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</si>
  <si>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</si>
  <si>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</si>
  <si>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</si>
  <si>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</si>
  <si>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</si>
  <si>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</si>
  <si>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</si>
  <si>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</si>
  <si>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</si>
  <si>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</si>
  <si>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</si>
  <si>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</si>
  <si>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</si>
  <si>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</si>
  <si>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</si>
  <si>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</si>
  <si>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</si>
  <si>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</si>
  <si>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</si>
  <si>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</si>
  <si>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</si>
  <si>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</si>
  <si>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</si>
  <si>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</si>
  <si>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</si>
  <si>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</si>
  <si>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</si>
  <si>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</si>
  <si>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</si>
  <si>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</si>
  <si>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</si>
  <si>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</si>
  <si>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</si>
  <si>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</si>
  <si>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</si>
  <si>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</si>
  <si>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</si>
  <si>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</si>
  <si>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</si>
  <si>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</si>
  <si>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</si>
  <si>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</si>
  <si>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</si>
  <si>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</si>
  <si>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</si>
  <si>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</si>
  <si>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</si>
  <si>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</si>
  <si>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</si>
  <si>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</si>
  <si>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</si>
  <si>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</si>
  <si>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</si>
  <si>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</si>
  <si>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</si>
  <si>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</si>
  <si>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</si>
  <si>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</si>
  <si>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</si>
  <si>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</si>
  <si>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</si>
  <si>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</si>
  <si>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</si>
  <si>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</si>
  <si>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</si>
  <si>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</si>
  <si>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</si>
  <si>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</si>
  <si>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</si>
  <si>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</si>
  <si>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</si>
  <si>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</si>
  <si>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</si>
  <si>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</si>
  <si>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</si>
  <si>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</si>
  <si>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</si>
  <si>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</si>
  <si>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</si>
  <si>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</si>
  <si>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</si>
  <si>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</si>
  <si>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</si>
  <si>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</si>
  <si>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</si>
  <si>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</si>
  <si>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</si>
  <si>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</si>
  <si>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</si>
  <si>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</si>
  <si>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</si>
  <si>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</si>
  <si>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</si>
  <si>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</si>
  <si>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</si>
  <si>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</si>
  <si>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</si>
  <si>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</si>
  <si>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</si>
  <si>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</si>
  <si>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</si>
  <si>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</si>
  <si>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</si>
  <si>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</si>
  <si>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</si>
  <si>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</si>
  <si>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</si>
  <si>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</si>
  <si>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</si>
  <si>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</si>
  <si>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</si>
  <si>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</si>
  <si>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</si>
  <si>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</si>
  <si>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</si>
  <si>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</si>
  <si>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</si>
  <si>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</si>
  <si>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</si>
  <si>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</si>
  <si>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</si>
  <si>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</si>
  <si>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</si>
  <si>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</si>
  <si>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</si>
  <si>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</si>
  <si>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</si>
  <si>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</si>
  <si>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</si>
  <si>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</si>
  <si>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</si>
  <si>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</si>
  <si>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</si>
  <si>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</si>
  <si>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</si>
  <si>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</si>
  <si>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</si>
  <si>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</si>
  <si>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</si>
  <si>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</si>
  <si>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</si>
  <si>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</si>
  <si>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</si>
  <si>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</si>
  <si>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</si>
  <si>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</si>
  <si>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</si>
  <si>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</si>
  <si>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</si>
  <si>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</si>
  <si>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</si>
  <si>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</si>
  <si>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</si>
  <si>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</si>
  <si>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</si>
  <si>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</si>
  <si>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</si>
  <si>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</si>
  <si>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</si>
  <si>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</si>
  <si>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</si>
  <si>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</si>
  <si>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</si>
  <si>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</si>
  <si>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</si>
  <si>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</si>
  <si>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</si>
  <si>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</si>
  <si>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</si>
  <si>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</si>
  <si>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</si>
  <si>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</si>
  <si>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</si>
  <si>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</si>
  <si>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</si>
  <si>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</si>
  <si>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</si>
  <si>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</si>
  <si>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</si>
  <si>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</si>
  <si>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</si>
  <si>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</si>
  <si>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</si>
  <si>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</si>
  <si>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</si>
  <si>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</si>
  <si>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</si>
  <si>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</si>
  <si>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</si>
  <si>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</si>
  <si>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</si>
  <si>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</si>
  <si>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</si>
  <si>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</si>
  <si>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</si>
  <si>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</si>
  <si>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</si>
  <si>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</si>
  <si>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</si>
  <si>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</si>
  <si>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</si>
  <si>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</si>
  <si>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</si>
  <si>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</si>
  <si>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</si>
  <si>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</si>
  <si>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</si>
  <si>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</si>
  <si>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</si>
  <si>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</si>
  <si>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</si>
  <si>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</si>
  <si>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</si>
  <si>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</si>
  <si>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</si>
  <si>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</si>
  <si>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</si>
  <si>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</si>
  <si>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</si>
  <si>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</si>
  <si>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</si>
  <si>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</si>
  <si>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</si>
  <si>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</si>
  <si>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</si>
  <si>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</si>
  <si>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</si>
  <si>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</si>
  <si>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</si>
  <si>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</si>
  <si>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</si>
  <si>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</si>
  <si>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</si>
  <si>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</si>
  <si>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</si>
  <si>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</si>
  <si>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</si>
  <si>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</si>
  <si>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</si>
  <si>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</si>
  <si>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</si>
  <si>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</si>
  <si>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</si>
  <si>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</si>
  <si>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</si>
  <si>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</si>
  <si>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</si>
  <si>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</si>
  <si>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</si>
  <si>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</si>
  <si>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</si>
  <si>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</si>
  <si>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</si>
  <si>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</si>
  <si>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</si>
  <si>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</si>
  <si>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</si>
  <si>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</si>
  <si>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</si>
  <si>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</si>
  <si>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</si>
  <si>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</si>
  <si>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</si>
  <si>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</si>
  <si>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</si>
  <si>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</si>
  <si>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</si>
  <si>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</si>
  <si>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</si>
  <si>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</si>
  <si>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</si>
  <si>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</si>
  <si>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</si>
  <si>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</si>
  <si>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</si>
  <si>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</si>
  <si>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</si>
  <si>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</si>
  <si>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</si>
  <si>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</si>
  <si>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</si>
  <si>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</si>
  <si>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</si>
  <si>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</si>
  <si>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</si>
  <si>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</si>
  <si>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</si>
  <si>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</si>
  <si>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</si>
  <si>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</si>
  <si>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</si>
  <si>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</si>
  <si>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</si>
  <si>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</si>
  <si>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</si>
  <si>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</si>
  <si>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</si>
  <si>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</si>
  <si>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</si>
  <si>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</si>
  <si>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</si>
  <si>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</si>
  <si>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</si>
  <si>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</si>
  <si>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</si>
  <si>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</si>
  <si>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</si>
  <si>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</si>
  <si>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</si>
  <si>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</si>
  <si>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</si>
  <si>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</si>
  <si>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</si>
  <si>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</si>
  <si>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</si>
  <si>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</si>
  <si>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</si>
  <si>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</si>
  <si>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</si>
  <si>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</si>
  <si>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</si>
  <si>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</si>
  <si>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</si>
  <si>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</si>
  <si>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</si>
  <si>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</si>
  <si>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</si>
  <si>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</si>
  <si>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</si>
  <si>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</si>
  <si>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</si>
  <si>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</si>
  <si>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</si>
  <si>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</si>
  <si>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</si>
  <si>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</si>
  <si>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</si>
  <si>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</si>
  <si>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</si>
  <si>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</si>
  <si>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</si>
  <si>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</si>
  <si>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</si>
  <si>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</si>
  <si>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</si>
  <si>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</si>
  <si>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</si>
  <si>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</si>
  <si>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</si>
  <si>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</si>
  <si>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</si>
  <si>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</si>
  <si>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</si>
  <si>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</si>
  <si>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</si>
  <si>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</si>
  <si>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</si>
  <si>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</si>
  <si>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</si>
  <si>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</si>
  <si>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</si>
  <si>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</si>
  <si>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</si>
  <si>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</si>
  <si>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</si>
  <si>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</si>
  <si>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</si>
  <si>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</si>
  <si>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</si>
  <si>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</si>
  <si>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</si>
  <si>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</si>
  <si>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</si>
  <si>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</si>
  <si>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</si>
  <si>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</si>
  <si>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</si>
  <si>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</si>
  <si>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</si>
  <si>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</si>
  <si>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</si>
  <si>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</si>
  <si>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</si>
  <si>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</si>
  <si>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</si>
  <si>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</si>
  <si>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</si>
  <si>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</si>
  <si>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</si>
  <si>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</si>
  <si>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</si>
  <si>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</si>
  <si>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</si>
  <si>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</si>
  <si>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</si>
  <si>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</si>
  <si>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</si>
  <si>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</si>
  <si>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</si>
  <si>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</si>
  <si>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</si>
  <si>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</si>
  <si>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</si>
  <si>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</si>
  <si>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</si>
  <si>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</si>
  <si>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</si>
  <si>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</si>
  <si>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</si>
  <si>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</si>
  <si>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</si>
  <si>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</si>
  <si>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</si>
  <si>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</si>
  <si>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</si>
  <si>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</si>
  <si>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</si>
  <si>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</si>
  <si>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</si>
  <si>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</si>
  <si>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</si>
  <si>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</si>
  <si>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</si>
  <si>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</si>
  <si>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</si>
  <si>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</si>
  <si>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</si>
  <si>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</si>
  <si>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</si>
  <si>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</si>
  <si>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</si>
  <si>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</si>
  <si>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</si>
  <si>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</si>
  <si>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</si>
  <si>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</si>
  <si>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</si>
  <si>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</si>
  <si>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</si>
  <si>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</si>
  <si>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</si>
  <si>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</si>
  <si>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</si>
  <si>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</si>
  <si>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</si>
  <si>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</si>
  <si>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</si>
  <si>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</si>
  <si>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</si>
  <si>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</si>
  <si>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</si>
  <si>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</si>
  <si>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</si>
  <si>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</si>
  <si>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</si>
  <si>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</si>
  <si>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</si>
  <si>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</si>
  <si>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</si>
  <si>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</si>
  <si>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</si>
  <si>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</si>
  <si>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</si>
  <si>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</si>
  <si>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</si>
  <si>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</si>
  <si>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</si>
  <si>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</si>
  <si>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</si>
  <si>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</si>
  <si>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</si>
  <si>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</si>
  <si>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</si>
  <si>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</si>
  <si>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</si>
  <si>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</si>
  <si>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</si>
  <si>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</si>
  <si>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</si>
  <si>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</si>
  <si>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</si>
  <si>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</si>
  <si>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</si>
  <si>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</si>
  <si>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</si>
  <si>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</si>
  <si>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</si>
  <si>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</si>
  <si>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</si>
  <si>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</si>
  <si>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</si>
  <si>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</si>
  <si>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</si>
  <si>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</si>
  <si>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</si>
  <si>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</si>
  <si>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</si>
  <si>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</si>
  <si>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</si>
  <si>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</si>
  <si>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</si>
  <si>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</si>
  <si>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</si>
  <si>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</si>
  <si>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</si>
  <si>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</si>
  <si>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</si>
  <si>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</si>
  <si>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</si>
  <si>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</si>
  <si>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</si>
  <si>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</si>
  <si>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</si>
  <si>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</si>
  <si>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</si>
  <si>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</si>
  <si>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</si>
  <si>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</si>
  <si>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</si>
  <si>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</si>
  <si>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</si>
  <si>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</si>
  <si>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</si>
  <si>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</si>
  <si>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</si>
  <si>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</si>
  <si>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</si>
  <si>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</si>
  <si>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</si>
  <si>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</si>
  <si>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</si>
  <si>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</si>
  <si>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</si>
  <si>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</si>
  <si>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</si>
  <si>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</si>
  <si>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</si>
  <si>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</si>
  <si>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</si>
  <si>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</si>
  <si>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</si>
  <si>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</si>
  <si>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</si>
  <si>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</si>
  <si>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</si>
  <si>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</si>
  <si>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</si>
  <si>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</si>
  <si>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</si>
  <si>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</si>
  <si>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</si>
  <si>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</si>
  <si>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</si>
  <si>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</si>
  <si>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</si>
  <si>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</si>
  <si>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</si>
  <si>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</si>
  <si>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</si>
  <si>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</si>
  <si>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</si>
  <si>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</si>
  <si>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</si>
  <si>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</si>
  <si>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</si>
  <si>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</si>
  <si>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</si>
  <si>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</si>
  <si>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</si>
  <si>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</si>
  <si>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</si>
  <si>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</si>
  <si>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</si>
  <si>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</si>
  <si>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</si>
  <si>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</si>
  <si>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</si>
  <si>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</si>
  <si>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</si>
  <si>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</si>
  <si>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</si>
  <si>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</si>
  <si>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</si>
  <si>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</si>
  <si>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</si>
  <si>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</si>
  <si>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</si>
  <si>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</si>
  <si>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</si>
  <si>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</si>
  <si>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</si>
  <si>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</si>
  <si>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</si>
  <si>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</si>
  <si>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</si>
  <si>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</si>
  <si>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</si>
  <si>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</si>
  <si>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</si>
  <si>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</si>
  <si>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</si>
  <si>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</si>
  <si>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</si>
  <si>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</si>
  <si>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</si>
  <si>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</si>
  <si>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</si>
  <si>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</si>
  <si>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</si>
  <si>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</si>
  <si>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</si>
  <si>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</si>
  <si>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</si>
  <si>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</si>
  <si>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</si>
  <si>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</si>
  <si>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</si>
  <si>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</si>
  <si>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</si>
  <si>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</si>
  <si>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</si>
  <si>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</si>
  <si>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</si>
  <si>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</si>
  <si>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</si>
  <si>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</si>
  <si>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</si>
  <si>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</si>
  <si>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</si>
  <si>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</si>
  <si>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</si>
  <si>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</si>
  <si>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</si>
  <si>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</si>
  <si>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</si>
  <si>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</si>
  <si>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</si>
  <si>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</si>
  <si>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</si>
  <si>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</si>
  <si>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</si>
  <si>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</si>
  <si>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</si>
  <si>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</si>
  <si>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</si>
  <si>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</si>
  <si>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</si>
  <si>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</si>
  <si>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</si>
  <si>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</si>
  <si>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</si>
  <si>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</si>
  <si>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</si>
  <si>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</si>
  <si>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</si>
  <si>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</si>
  <si>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</si>
  <si>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</si>
  <si>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</si>
  <si>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</si>
  <si>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</si>
  <si>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</si>
  <si>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</si>
  <si>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</si>
  <si>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</si>
  <si>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</si>
  <si>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</si>
  <si>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</si>
  <si>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</si>
  <si>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</si>
  <si>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</si>
  <si>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</si>
  <si>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</si>
  <si>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</si>
  <si>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</si>
  <si>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</si>
  <si>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</si>
  <si>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</si>
  <si>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</si>
  <si>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</si>
  <si>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</si>
  <si>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</si>
  <si>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</si>
  <si>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</si>
  <si>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</si>
  <si>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</si>
  <si>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</si>
  <si>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</si>
  <si>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</si>
  <si>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</si>
  <si>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</si>
  <si>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</si>
  <si>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</si>
  <si>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</si>
  <si>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</si>
  <si>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</si>
  <si>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</si>
  <si>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</si>
  <si>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</si>
  <si>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</si>
  <si>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</si>
  <si>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</si>
  <si>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</si>
  <si>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</si>
  <si>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</si>
  <si>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</si>
  <si>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</si>
  <si>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</si>
  <si>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</si>
  <si>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</si>
  <si>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</si>
  <si>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</si>
  <si>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</si>
  <si>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</si>
  <si>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</si>
  <si>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</si>
  <si>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</si>
  <si>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</si>
  <si>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</si>
  <si>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</si>
  <si>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</si>
  <si>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</si>
  <si>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</si>
  <si>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</si>
  <si>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</si>
  <si>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</si>
  <si>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</si>
  <si>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</si>
  <si>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</si>
  <si>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</si>
  <si>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</si>
  <si>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</si>
  <si>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</si>
  <si>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</si>
  <si>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</si>
  <si>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</si>
  <si>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</si>
  <si>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</si>
  <si>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</si>
  <si>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</si>
  <si>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</si>
  <si>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</si>
  <si>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</si>
  <si>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</si>
  <si>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</si>
  <si>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</si>
  <si>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</si>
  <si>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</si>
  <si>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</si>
  <si>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</si>
  <si>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</si>
  <si>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</si>
  <si>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</si>
  <si>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</si>
  <si>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</si>
  <si>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</si>
  <si>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</si>
  <si>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</si>
  <si>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</si>
  <si>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</si>
  <si>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</si>
  <si>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</si>
  <si>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</si>
  <si>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</si>
  <si>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</si>
  <si>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</si>
  <si>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</si>
  <si>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</si>
  <si>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</si>
  <si>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</si>
  <si>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</si>
  <si>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</si>
  <si>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</si>
  <si>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</si>
  <si>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</si>
  <si>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</si>
  <si>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</si>
  <si>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</si>
  <si>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</si>
  <si>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</si>
  <si>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</si>
  <si>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</si>
  <si>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</si>
  <si>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</si>
  <si>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</si>
  <si>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</si>
  <si>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</si>
  <si>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</si>
  <si>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</si>
  <si>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</si>
  <si>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</si>
  <si>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</si>
  <si>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</si>
  <si>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</si>
  <si>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</si>
  <si>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</si>
  <si>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</si>
  <si>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</si>
  <si>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</si>
  <si>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</si>
  <si>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</si>
  <si>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</si>
  <si>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</si>
  <si>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</si>
  <si>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</si>
  <si>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</si>
  <si>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</si>
  <si>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</si>
  <si>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</si>
  <si>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</si>
  <si>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</si>
  <si>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</si>
  <si>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</si>
  <si>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</si>
  <si>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</si>
  <si>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</si>
  <si>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</si>
  <si>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</si>
  <si>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</si>
  <si>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</si>
  <si>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</si>
  <si>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</si>
  <si>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</si>
  <si>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</si>
  <si>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</si>
  <si>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</si>
  <si>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</si>
  <si>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</si>
  <si>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</si>
  <si>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</si>
  <si>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</si>
  <si>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</si>
  <si>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</si>
  <si>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</si>
  <si>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</si>
  <si>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</si>
  <si>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</si>
  <si>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</si>
  <si>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</si>
  <si>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</si>
  <si>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</si>
  <si>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</si>
  <si>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</si>
  <si>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</si>
  <si>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</si>
  <si>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</si>
  <si>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</si>
  <si>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</si>
  <si>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</si>
  <si>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</si>
  <si>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</si>
  <si>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</si>
  <si>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</si>
  <si>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</si>
  <si>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</si>
  <si>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</si>
  <si>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</si>
  <si>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</si>
  <si>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</si>
  <si>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</si>
  <si>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</si>
  <si>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</si>
  <si>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</si>
  <si>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</si>
  <si>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</si>
  <si>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</si>
  <si>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</si>
  <si>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</si>
  <si>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</si>
  <si>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</si>
  <si>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</si>
  <si>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</si>
  <si>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</si>
  <si>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</si>
  <si>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</si>
  <si>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</si>
  <si>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</si>
  <si>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</si>
  <si>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</si>
  <si>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</si>
  <si>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</si>
  <si>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</si>
  <si>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</si>
  <si>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</si>
  <si>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</si>
  <si>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</si>
  <si>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</si>
  <si>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</si>
  <si>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</si>
  <si>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</si>
  <si>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</si>
  <si>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</si>
  <si>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</si>
  <si>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</si>
  <si>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</si>
  <si>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</si>
  <si>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</si>
  <si>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</si>
  <si>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</si>
  <si>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</si>
  <si>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</si>
  <si>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</si>
  <si>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</si>
  <si>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</si>
  <si>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</si>
  <si>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</si>
  <si>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</si>
  <si>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</si>
  <si>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</si>
  <si>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</si>
  <si>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</si>
  <si>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</si>
  <si>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</si>
  <si>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</si>
  <si>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</si>
  <si>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</si>
  <si>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</si>
  <si>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</si>
  <si>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</si>
  <si>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</si>
  <si>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</si>
  <si>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</si>
  <si>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</si>
  <si>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</si>
  <si>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</si>
  <si>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</si>
  <si>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</si>
  <si>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</si>
  <si>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</si>
  <si>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</si>
  <si>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</si>
  <si>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</si>
  <si>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</si>
  <si>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</si>
  <si>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</si>
  <si>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</si>
  <si>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</si>
  <si>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</si>
  <si>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</si>
  <si>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</si>
  <si>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</si>
  <si>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</si>
  <si>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</si>
  <si>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</si>
  <si>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</si>
  <si>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</si>
  <si>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</si>
  <si>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</si>
  <si>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</si>
  <si>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</si>
  <si>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</si>
  <si>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</si>
  <si>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</si>
  <si>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</si>
  <si>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</si>
  <si>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</si>
  <si>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</si>
  <si>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</si>
  <si>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</si>
  <si>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</si>
  <si>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</si>
  <si>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</si>
  <si>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</si>
  <si>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</si>
  <si>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</si>
  <si>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</si>
  <si>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</si>
  <si>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</si>
  <si>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</si>
  <si>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</si>
  <si>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</si>
  <si>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</si>
  <si>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</si>
  <si>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</si>
  <si>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</si>
  <si>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</si>
  <si>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</si>
  <si>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</si>
  <si>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</si>
  <si>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</si>
  <si>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</si>
  <si>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</si>
  <si>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</si>
  <si>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</si>
  <si>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</si>
  <si>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</si>
  <si>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</si>
  <si>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</si>
  <si>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</si>
  <si>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</si>
  <si>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</si>
  <si>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</si>
  <si>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</si>
  <si>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</si>
  <si>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</si>
  <si>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</si>
  <si>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</si>
  <si>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</si>
  <si>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</si>
  <si>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</si>
  <si>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</si>
  <si>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</si>
  <si>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</si>
  <si>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</si>
  <si>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</si>
  <si>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</si>
  <si>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</si>
  <si>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</si>
  <si>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</si>
  <si>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</si>
  <si>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</si>
  <si>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</si>
  <si>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</si>
  <si>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</si>
  <si>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</si>
  <si>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</si>
  <si>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</si>
  <si>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</si>
  <si>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</si>
  <si>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</si>
  <si>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</si>
  <si>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</si>
  <si>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</si>
  <si>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</si>
  <si>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</si>
  <si>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</si>
  <si>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</si>
  <si>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</si>
  <si>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</si>
  <si>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</si>
  <si>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</si>
  <si>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</si>
  <si>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</si>
  <si>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</si>
  <si>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</si>
  <si>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</si>
  <si>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</si>
  <si>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</si>
  <si>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</si>
  <si>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</si>
  <si>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</si>
  <si>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</si>
  <si>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</si>
  <si>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</si>
  <si>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</si>
  <si>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</si>
  <si>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</si>
  <si>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</si>
  <si>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</si>
  <si>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</si>
  <si>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</si>
  <si>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</si>
  <si>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</si>
  <si>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</si>
  <si>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</si>
  <si>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</si>
  <si>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</si>
  <si>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</si>
  <si>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</si>
  <si>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</si>
  <si>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</si>
  <si>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</si>
  <si>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</si>
  <si>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</si>
  <si>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</si>
  <si>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</si>
  <si>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</si>
  <si>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</si>
  <si>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</si>
  <si>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</si>
  <si>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</si>
  <si>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</si>
  <si>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</si>
  <si>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</si>
  <si>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</si>
  <si>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</si>
  <si>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</si>
  <si>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</si>
  <si>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</si>
  <si>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</si>
  <si>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</si>
  <si>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</si>
  <si>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</si>
  <si>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</si>
  <si>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</si>
  <si>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</si>
  <si>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</si>
  <si>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</si>
  <si>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</si>
  <si>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</si>
  <si>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</si>
  <si>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</si>
  <si>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</si>
  <si>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</si>
  <si>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</si>
  <si>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</si>
  <si>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</si>
  <si>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</si>
  <si>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</si>
  <si>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</si>
  <si>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</si>
  <si>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</si>
  <si>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</si>
  <si>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</si>
  <si>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</si>
  <si>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</si>
  <si>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</si>
  <si>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</si>
  <si>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</si>
  <si>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</si>
  <si>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</si>
  <si>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</si>
  <si>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</si>
  <si>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</si>
  <si>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</si>
  <si>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</si>
  <si>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</si>
  <si>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</si>
  <si>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</si>
  <si>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</si>
  <si>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</si>
  <si>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</si>
  <si>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</si>
  <si>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</si>
  <si>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</si>
  <si>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</si>
  <si>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</si>
  <si>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</si>
  <si>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</si>
  <si>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</si>
  <si>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</si>
  <si>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</si>
  <si>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</si>
  <si>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</si>
  <si>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</si>
  <si>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</si>
  <si>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</si>
  <si>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</si>
  <si>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</si>
  <si>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</si>
  <si>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</si>
  <si>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</si>
  <si>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</si>
  <si>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</si>
  <si>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</si>
  <si>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</si>
  <si>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</si>
  <si>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</si>
  <si>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</si>
  <si>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</si>
  <si>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</si>
  <si>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</si>
  <si>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</si>
  <si>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</si>
  <si>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</si>
  <si>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</si>
  <si>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</si>
  <si>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</si>
  <si>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</si>
  <si>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</si>
  <si>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</si>
  <si>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</si>
  <si>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</si>
  <si>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</si>
  <si>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</si>
  <si>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</si>
  <si>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</si>
  <si>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</si>
  <si>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</si>
  <si>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</si>
  <si>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</si>
  <si>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</si>
  <si>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</si>
  <si>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</si>
  <si>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</si>
  <si>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</si>
  <si>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</si>
  <si>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</si>
  <si>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</si>
  <si>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</si>
  <si>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</si>
  <si>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</si>
  <si>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</si>
  <si>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</si>
  <si>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</si>
  <si>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</si>
  <si>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</si>
  <si>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</si>
  <si>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</si>
  <si>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</si>
  <si>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</si>
  <si>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</si>
  <si>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</si>
  <si>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</si>
  <si>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</si>
  <si>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</si>
  <si>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</si>
  <si>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</si>
  <si>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</si>
  <si>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</si>
  <si>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</si>
  <si>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</si>
  <si>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</si>
  <si>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</si>
  <si>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</si>
  <si>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</si>
  <si>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</si>
  <si>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</si>
  <si>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</si>
  <si>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</si>
  <si>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</si>
  <si>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</si>
  <si>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</si>
  <si>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</si>
  <si>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</si>
  <si>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</si>
  <si>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</si>
  <si>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</si>
  <si>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</si>
  <si>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</si>
  <si>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</si>
  <si>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</si>
  <si>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</si>
  <si>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</si>
  <si>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</si>
  <si>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</si>
  <si>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</si>
  <si>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</si>
  <si>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</si>
  <si>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</si>
  <si>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</si>
  <si>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</si>
  <si>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</si>
  <si>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</si>
  <si>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</si>
  <si>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</si>
  <si>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</si>
  <si>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</si>
  <si>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</si>
  <si>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</si>
  <si>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</si>
  <si>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</si>
  <si>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</si>
  <si>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</si>
  <si>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</si>
  <si>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</si>
  <si>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</si>
  <si>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</si>
  <si>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</si>
  <si>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</si>
  <si>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</si>
  <si>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</si>
  <si>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</si>
  <si>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</si>
  <si>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</si>
  <si>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</si>
  <si>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</si>
  <si>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</si>
  <si>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</si>
  <si>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</si>
  <si>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</si>
  <si>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</si>
  <si>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</si>
  <si>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</si>
  <si>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</si>
  <si>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</si>
  <si>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</si>
  <si>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</si>
  <si>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</si>
  <si>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</si>
  <si>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</si>
  <si>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</si>
  <si>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</si>
  <si>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</si>
  <si>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</si>
  <si>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</si>
  <si>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</si>
  <si>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</si>
  <si>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</si>
  <si>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</si>
  <si>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</si>
  <si>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</si>
  <si>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</si>
  <si>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</si>
  <si>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</si>
  <si>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</si>
  <si>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</si>
  <si>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</si>
  <si>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</si>
  <si>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</si>
  <si>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</si>
  <si>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</si>
  <si>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</si>
  <si>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</si>
  <si>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</si>
  <si>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</si>
  <si>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</si>
  <si>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</si>
  <si>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</si>
  <si>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</si>
  <si>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</si>
  <si>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</si>
  <si>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</si>
  <si>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</si>
  <si>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</si>
  <si>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</si>
  <si>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</si>
  <si>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</si>
  <si>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</si>
  <si>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</si>
  <si>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</si>
  <si>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</si>
  <si>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</si>
  <si>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</si>
  <si>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</si>
  <si>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</si>
  <si>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</si>
  <si>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</si>
  <si>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</si>
  <si>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</si>
  <si>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</si>
  <si>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</si>
  <si>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</si>
  <si>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</si>
  <si>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</si>
  <si>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</si>
  <si>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</si>
  <si>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</si>
  <si>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</si>
  <si>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</si>
  <si>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</si>
  <si>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</si>
  <si>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</si>
  <si>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</si>
  <si>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</si>
  <si>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</si>
  <si>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</si>
  <si>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</si>
  <si>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</si>
  <si>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</si>
  <si>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</si>
  <si>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</si>
  <si>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</si>
  <si>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</si>
  <si>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</si>
  <si>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</si>
  <si>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</si>
  <si>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</si>
  <si>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</si>
  <si>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</si>
  <si>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</si>
  <si>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</si>
  <si>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</si>
  <si>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</si>
  <si>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</si>
  <si>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</si>
  <si>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</si>
  <si>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</si>
  <si>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</si>
  <si>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</si>
  <si>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</si>
  <si>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</si>
  <si>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</si>
  <si>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</si>
  <si>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</si>
  <si>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</si>
  <si>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</si>
  <si>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</si>
  <si>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</si>
  <si>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</si>
  <si>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</si>
  <si>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</si>
  <si>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</si>
  <si>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</si>
  <si>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</si>
  <si>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</si>
  <si>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</si>
  <si>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</si>
  <si>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</si>
  <si>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</si>
  <si>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</si>
  <si>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</si>
  <si>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</si>
  <si>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</si>
  <si>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</si>
  <si>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</si>
  <si>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</si>
  <si>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</si>
  <si>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</si>
  <si>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</si>
  <si>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</si>
  <si>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</si>
  <si>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</si>
  <si>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</si>
  <si>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</si>
  <si>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</si>
  <si>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</si>
  <si>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</si>
  <si>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</si>
  <si>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</si>
  <si>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</si>
  <si>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</si>
  <si>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</si>
  <si>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</si>
  <si>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</si>
  <si>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</si>
  <si>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</si>
  <si>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</si>
  <si>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</si>
  <si>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</si>
  <si>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</si>
  <si>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</si>
  <si>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</si>
  <si>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</si>
  <si>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</si>
  <si>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</si>
  <si>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</si>
  <si>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</si>
  <si>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</si>
  <si>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</si>
  <si>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</si>
  <si>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</si>
  <si>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</si>
  <si>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</si>
  <si>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</si>
  <si>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</si>
  <si>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</si>
  <si>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</si>
  <si>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</si>
  <si>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</si>
  <si>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</si>
  <si>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</si>
  <si>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</si>
  <si>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</si>
  <si>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</si>
  <si>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</si>
  <si>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</si>
  <si>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</si>
  <si>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</si>
  <si>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</si>
  <si>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</si>
  <si>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</si>
  <si>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</si>
  <si>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</si>
  <si>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</si>
  <si>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</si>
  <si>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</si>
  <si>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</si>
  <si>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</si>
  <si>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</si>
  <si>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</si>
  <si>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</si>
  <si>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</si>
  <si>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</si>
  <si>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</si>
  <si>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</si>
  <si>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</si>
  <si>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</si>
  <si>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</si>
  <si>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</si>
  <si>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</si>
  <si>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</si>
  <si>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</si>
  <si>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</si>
  <si>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</si>
  <si>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</si>
  <si>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</si>
  <si>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</si>
  <si>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</si>
  <si>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</si>
  <si>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</si>
  <si>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</si>
  <si>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</si>
  <si>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</si>
  <si>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</si>
  <si>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</si>
  <si>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</si>
  <si>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</si>
  <si>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</si>
  <si>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</si>
  <si>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</si>
  <si>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</si>
  <si>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</si>
  <si>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</si>
  <si>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</si>
  <si>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</si>
  <si>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</si>
  <si>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</si>
  <si>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</si>
  <si>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</si>
  <si>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</si>
  <si>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</si>
  <si>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</si>
  <si>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</si>
  <si>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</si>
  <si>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</si>
  <si>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</si>
  <si>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</si>
  <si>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</si>
  <si>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</si>
  <si>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</si>
  <si>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</si>
  <si>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</si>
  <si>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</si>
  <si>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</si>
  <si>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</si>
  <si>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</si>
  <si>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</si>
  <si>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</si>
  <si>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</si>
  <si>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</si>
  <si>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</si>
  <si>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</si>
  <si>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</si>
  <si>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</si>
  <si>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</si>
  <si>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</si>
  <si>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</si>
  <si>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</si>
  <si>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</si>
  <si>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</si>
  <si>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</si>
  <si>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</si>
  <si>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</si>
  <si>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</si>
  <si>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</si>
  <si>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</si>
  <si>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</si>
  <si>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</si>
  <si>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</si>
  <si>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</si>
  <si>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</si>
  <si>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</si>
  <si>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</si>
  <si>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</si>
  <si>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</si>
  <si>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</si>
  <si>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</si>
  <si>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</si>
  <si>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</si>
  <si>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</si>
  <si>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</si>
  <si>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</si>
  <si>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</si>
  <si>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</si>
  <si>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</si>
  <si>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</si>
  <si>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</si>
  <si>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</si>
  <si>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</si>
  <si>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</si>
  <si>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</si>
  <si>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</si>
  <si>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</si>
  <si>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</si>
  <si>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</si>
  <si>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</si>
  <si>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</si>
  <si>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</si>
  <si>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</si>
  <si>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</si>
  <si>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</si>
  <si>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</si>
  <si>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</si>
  <si>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</si>
  <si>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</si>
  <si>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</si>
  <si>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</si>
  <si>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</si>
  <si>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</si>
  <si>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</si>
  <si>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</si>
  <si>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</si>
  <si>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</si>
  <si>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</si>
  <si>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</si>
  <si>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</si>
  <si>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</si>
  <si>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</si>
  <si>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</si>
  <si>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</si>
  <si>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</si>
  <si>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</si>
  <si>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</si>
  <si>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</si>
  <si>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</si>
  <si>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</si>
  <si>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</si>
  <si>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</si>
  <si>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</si>
  <si>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</si>
  <si>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</si>
  <si>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</si>
  <si>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</si>
  <si>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</si>
  <si>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</si>
  <si>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</si>
  <si>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</si>
  <si>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</si>
  <si>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</si>
  <si>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</si>
  <si>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</si>
  <si>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</si>
  <si>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</si>
  <si>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</si>
  <si>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</si>
  <si>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</si>
  <si>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</si>
  <si>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</si>
  <si>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</si>
  <si>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</si>
  <si>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</si>
  <si>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</si>
  <si>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</si>
  <si>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</si>
  <si>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</si>
  <si>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</si>
  <si>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</si>
  <si>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</si>
  <si>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</si>
  <si>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</si>
  <si>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</si>
  <si>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</si>
  <si>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</si>
  <si>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</si>
  <si>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</si>
  <si>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</si>
  <si>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</si>
  <si>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</si>
  <si>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</si>
  <si>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</si>
  <si>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</si>
  <si>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</si>
  <si>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</si>
  <si>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</si>
  <si>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</si>
  <si>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</si>
  <si>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</si>
  <si>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</si>
  <si>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</si>
  <si>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</si>
  <si>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</si>
  <si>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</si>
  <si>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</si>
  <si>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</si>
  <si>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</si>
  <si>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</si>
  <si>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</si>
  <si>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</si>
  <si>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</si>
  <si>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</si>
  <si>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</si>
  <si>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</si>
  <si>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</si>
  <si>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</si>
  <si>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</si>
  <si>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</si>
  <si>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</si>
  <si>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</si>
  <si>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</si>
  <si>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</si>
  <si>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</si>
  <si>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</si>
  <si>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</si>
  <si>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</si>
  <si>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</si>
  <si>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</si>
  <si>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</si>
  <si>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</si>
  <si>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</si>
  <si>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</si>
  <si>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</si>
  <si>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</si>
  <si>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</si>
  <si>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</si>
  <si>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</si>
  <si>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</si>
  <si>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</si>
  <si>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</si>
  <si>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</si>
  <si>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</si>
  <si>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</si>
  <si>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</si>
  <si>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</si>
  <si>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</si>
  <si>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</si>
  <si>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</si>
  <si>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</si>
  <si>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</si>
  <si>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</si>
  <si>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</si>
  <si>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</si>
  <si>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</si>
  <si>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</si>
  <si>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</si>
  <si>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</si>
  <si>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</si>
  <si>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</si>
  <si>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</si>
  <si>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</si>
  <si>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</si>
  <si>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</si>
  <si>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</si>
  <si>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</si>
  <si>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</si>
  <si>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</si>
  <si>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</si>
  <si>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</si>
  <si>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</si>
  <si>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</si>
  <si>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</si>
  <si>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</si>
  <si>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</si>
  <si>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</si>
  <si>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</si>
  <si>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</si>
  <si>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</si>
  <si>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</si>
  <si>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</si>
  <si>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</si>
  <si>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</si>
  <si>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</si>
  <si>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</si>
  <si>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</si>
  <si>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</si>
  <si>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</si>
  <si>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</si>
  <si>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</si>
  <si>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</si>
  <si>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</si>
  <si>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</si>
  <si>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</si>
  <si>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</si>
  <si>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</si>
  <si>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</si>
  <si>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</si>
  <si>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</si>
  <si>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</si>
  <si>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</si>
  <si>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</si>
  <si>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</si>
  <si>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</si>
  <si>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</si>
  <si>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</si>
  <si>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</si>
  <si>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</si>
  <si>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</si>
  <si>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</si>
  <si>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</si>
  <si>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</si>
  <si>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</si>
  <si>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</si>
  <si>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</si>
  <si>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</si>
  <si>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</si>
  <si>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</si>
  <si>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</si>
  <si>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</si>
  <si>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</si>
  <si>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</si>
  <si>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</si>
  <si>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</si>
  <si>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</si>
  <si>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</si>
  <si>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</si>
  <si>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</si>
  <si>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</si>
  <si>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</si>
  <si>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</si>
  <si>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</si>
  <si>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</si>
  <si>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</si>
  <si>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</si>
  <si>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</si>
  <si>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</si>
  <si>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</si>
  <si>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</si>
  <si>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</si>
  <si>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</si>
  <si>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</si>
  <si>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</si>
  <si>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</si>
  <si>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</si>
  <si>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</si>
  <si>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</si>
  <si>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</si>
  <si>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</si>
  <si>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</si>
  <si>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</si>
  <si>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</si>
  <si>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</si>
  <si>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</si>
  <si>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</si>
  <si>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</si>
  <si>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</si>
  <si>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</si>
  <si>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</si>
  <si>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</si>
  <si>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</si>
  <si>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</si>
  <si>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</si>
  <si>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</si>
  <si>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</si>
  <si>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</si>
  <si>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</si>
  <si>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</si>
  <si>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</si>
  <si>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</si>
  <si>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</si>
  <si>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</si>
  <si>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</si>
  <si>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</si>
  <si>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</si>
  <si>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</si>
  <si>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</si>
  <si>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</si>
  <si>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</si>
  <si>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</si>
  <si>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</si>
  <si>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</si>
  <si>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</si>
  <si>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</si>
  <si>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</si>
  <si>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</si>
  <si>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</si>
  <si>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</si>
  <si>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</si>
  <si>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</si>
  <si>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</si>
  <si>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</si>
  <si>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</si>
  <si>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</si>
  <si>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</si>
  <si>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</si>
  <si>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</si>
  <si>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</si>
  <si>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</si>
  <si>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</si>
  <si>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</si>
  <si>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</si>
  <si>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</si>
  <si>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</si>
  <si>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</si>
  <si>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</si>
  <si>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</si>
  <si>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</si>
  <si>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</si>
  <si>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</si>
  <si>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</si>
  <si>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</si>
  <si>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</si>
  <si>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</si>
  <si>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</si>
  <si>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</si>
  <si>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</si>
  <si>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</si>
  <si>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</si>
  <si>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</si>
  <si>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</si>
  <si>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</si>
  <si>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</si>
  <si>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</si>
  <si>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</si>
  <si>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</si>
  <si>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</si>
  <si>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</si>
  <si>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</si>
  <si>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</si>
  <si>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</si>
  <si>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</si>
  <si>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</si>
  <si>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</si>
  <si>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</si>
  <si>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</si>
  <si>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</si>
  <si>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</si>
  <si>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</si>
  <si>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</si>
  <si>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</si>
  <si>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</si>
  <si>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</si>
  <si>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</si>
  <si>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</si>
  <si>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</si>
  <si>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</si>
  <si>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</si>
  <si>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</si>
  <si>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</si>
  <si>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</si>
  <si>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</si>
  <si>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</si>
  <si>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</si>
  <si>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</si>
  <si>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</si>
  <si>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</si>
  <si>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</si>
  <si>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</si>
  <si>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</si>
  <si>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</si>
  <si>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</si>
  <si>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</si>
  <si>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</si>
  <si>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</si>
  <si>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</si>
  <si>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</si>
  <si>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</si>
  <si>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</si>
  <si>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</si>
  <si>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</si>
  <si>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</si>
  <si>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</si>
  <si>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</si>
  <si>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</si>
  <si>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</si>
  <si>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</si>
  <si>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</si>
  <si>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</si>
  <si>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</si>
  <si>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</si>
  <si>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</si>
  <si>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</si>
  <si>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</si>
  <si>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</si>
  <si>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</si>
  <si>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</si>
  <si>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</si>
  <si>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</si>
  <si>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</si>
  <si>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</si>
  <si>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</si>
  <si>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</si>
  <si>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</si>
  <si>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</si>
  <si>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</si>
  <si>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</si>
  <si>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</si>
  <si>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</si>
  <si>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</si>
  <si>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</si>
  <si>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</si>
  <si>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</si>
  <si>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</si>
  <si>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</si>
  <si>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</si>
  <si>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</si>
  <si>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</si>
  <si>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</si>
  <si>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</si>
  <si>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</si>
  <si>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</si>
  <si>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</si>
  <si>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</si>
  <si>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</si>
  <si>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</si>
  <si>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</si>
  <si>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</si>
  <si>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</si>
  <si>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</si>
  <si>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</si>
  <si>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</si>
  <si>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</si>
  <si>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</si>
  <si>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</si>
  <si>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</si>
  <si>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</si>
  <si>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</si>
  <si>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</si>
  <si>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</si>
  <si>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</si>
  <si>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</si>
  <si>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</si>
  <si>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</si>
  <si>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</si>
  <si>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</si>
  <si>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</si>
  <si>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</si>
  <si>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</si>
  <si>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</si>
  <si>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</si>
  <si>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</si>
  <si>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</si>
  <si>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</si>
  <si>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</si>
  <si>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</si>
  <si>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</si>
  <si>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</si>
  <si>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</si>
  <si>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</si>
  <si>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</si>
  <si>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</si>
  <si>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</si>
  <si>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</si>
  <si>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</si>
  <si>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</si>
  <si>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</si>
  <si>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</si>
  <si>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</si>
  <si>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</si>
  <si>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</si>
  <si>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</si>
  <si>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</si>
  <si>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</si>
  <si>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</si>
  <si>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</si>
  <si>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</si>
  <si>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</si>
  <si>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</si>
  <si>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</si>
  <si>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</si>
  <si>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</si>
  <si>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</si>
  <si>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</si>
  <si>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</si>
  <si>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</si>
  <si>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</si>
  <si>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</si>
  <si>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</si>
  <si>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</si>
  <si>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</si>
  <si>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</si>
  <si>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</si>
  <si>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</si>
  <si>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</si>
  <si>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</si>
  <si>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</si>
  <si>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</si>
  <si>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</si>
  <si>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</si>
  <si>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</si>
  <si>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</si>
  <si>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</si>
  <si>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</si>
  <si>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</si>
  <si>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</si>
  <si>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</si>
  <si>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</si>
  <si>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</si>
  <si>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</si>
  <si>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</si>
  <si>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</si>
  <si>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</si>
  <si>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</si>
  <si>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</si>
  <si>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</si>
  <si>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</si>
  <si>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</si>
  <si>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</si>
  <si>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</si>
  <si>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</si>
  <si>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</si>
  <si>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</si>
  <si>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</si>
  <si>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</si>
  <si>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</si>
  <si>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</si>
  <si>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</si>
  <si>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</si>
  <si>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</si>
  <si>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</si>
  <si>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</si>
  <si>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</si>
  <si>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</si>
  <si>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</si>
  <si>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</si>
  <si>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</si>
  <si>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</si>
  <si>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</si>
  <si>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</si>
  <si>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</si>
  <si>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</si>
  <si>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</si>
  <si>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</si>
  <si>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</si>
  <si>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</si>
  <si>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</si>
  <si>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</si>
  <si>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</si>
  <si>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</si>
  <si>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</si>
  <si>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</si>
  <si>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</si>
  <si>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</si>
  <si>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</si>
  <si>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</si>
  <si>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</si>
  <si>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</si>
  <si>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</si>
  <si>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</si>
  <si>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</si>
  <si>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</si>
  <si>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</si>
  <si>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</si>
  <si>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</si>
  <si>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</si>
  <si>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</si>
  <si>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</si>
  <si>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</si>
  <si>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</si>
  <si>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</si>
  <si>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</si>
  <si>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</si>
  <si>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</si>
  <si>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</si>
  <si>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</si>
  <si>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</si>
  <si>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</si>
  <si>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</si>
  <si>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</si>
  <si>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</si>
  <si>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</si>
  <si>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</si>
  <si>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</si>
  <si>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</si>
  <si>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</si>
  <si>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</si>
  <si>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</si>
  <si>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</si>
  <si>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</si>
  <si>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</si>
  <si>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</si>
  <si>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</si>
  <si>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</si>
  <si>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</si>
  <si>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</si>
  <si>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</si>
  <si>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</si>
  <si>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</si>
  <si>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</si>
  <si>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</si>
  <si>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</si>
  <si>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</si>
  <si>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</si>
  <si>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</si>
  <si>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</si>
  <si>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</si>
  <si>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</si>
  <si>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</si>
  <si>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</si>
  <si>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</si>
  <si>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</si>
  <si>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</si>
  <si>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</si>
  <si>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</si>
  <si>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</si>
  <si>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</si>
  <si>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</si>
  <si>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</si>
  <si>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</si>
  <si>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</si>
  <si>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</si>
  <si>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</si>
  <si>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</si>
  <si>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</si>
  <si>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</si>
  <si>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</si>
  <si>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</si>
  <si>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</si>
  <si>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</si>
  <si>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</si>
  <si>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</si>
  <si>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</si>
  <si>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</si>
  <si>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</si>
  <si>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</si>
  <si>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</si>
  <si>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</si>
  <si>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</si>
  <si>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</si>
  <si>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</si>
  <si>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</si>
  <si>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</si>
  <si>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</si>
  <si>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</si>
  <si>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</si>
  <si>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</si>
  <si>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</si>
  <si>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</si>
  <si>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</si>
  <si>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</si>
  <si>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</si>
  <si>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</si>
  <si>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</si>
  <si>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</si>
  <si>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</si>
  <si>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</si>
  <si>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</si>
  <si>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</si>
  <si>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</si>
  <si>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</si>
  <si>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</si>
  <si>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</si>
  <si>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</si>
  <si>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</si>
  <si>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</si>
  <si>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</si>
  <si>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</si>
  <si>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</si>
  <si>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</si>
  <si>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</si>
  <si>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</si>
  <si>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</si>
  <si>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</si>
  <si>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</si>
  <si>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</si>
  <si>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</si>
  <si>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</si>
  <si>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</si>
  <si>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</si>
  <si>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</si>
  <si>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</si>
  <si>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</si>
  <si>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</si>
  <si>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</si>
  <si>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</si>
  <si>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</si>
  <si>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</si>
  <si>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</si>
  <si>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</si>
  <si>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</si>
  <si>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</si>
  <si>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</si>
  <si>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</si>
  <si>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</si>
  <si>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</si>
  <si>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</si>
  <si>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</si>
  <si>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</si>
  <si>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</si>
  <si>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</si>
  <si>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</si>
  <si>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</si>
  <si>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</si>
  <si>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</si>
  <si>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</si>
  <si>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</si>
  <si>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</si>
  <si>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</si>
  <si>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</si>
  <si>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</si>
  <si>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</si>
  <si>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</si>
  <si>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</si>
  <si>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</si>
  <si>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</si>
  <si>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</si>
  <si>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</si>
  <si>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</si>
  <si>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</si>
  <si>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</si>
  <si>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</si>
  <si>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</si>
  <si>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</si>
  <si>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</si>
  <si>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</si>
  <si>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</si>
  <si>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</si>
  <si>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</si>
  <si>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</si>
  <si>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</si>
  <si>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</si>
  <si>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</si>
  <si>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</si>
  <si>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</si>
  <si>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</si>
  <si>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</si>
  <si>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</si>
  <si>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</si>
  <si>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</si>
  <si>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</si>
  <si>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</si>
  <si>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</si>
  <si>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</si>
  <si>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</si>
  <si>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</si>
  <si>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</si>
  <si>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</si>
  <si>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</si>
  <si>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</si>
  <si>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</si>
  <si>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</si>
  <si>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</si>
  <si>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</si>
  <si>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</si>
  <si>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</si>
  <si>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</si>
  <si>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</si>
  <si>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</si>
  <si>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</si>
  <si>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</si>
  <si>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</si>
  <si>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</si>
  <si>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</si>
  <si>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</si>
  <si>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</si>
  <si>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</si>
  <si>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</si>
  <si>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</si>
  <si>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</si>
  <si>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</si>
  <si>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</si>
  <si>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</si>
  <si>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</si>
  <si>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</si>
  <si>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</si>
  <si>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</si>
  <si>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</si>
  <si>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</si>
  <si>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</si>
  <si>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</si>
  <si>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</si>
  <si>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</si>
  <si>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</si>
  <si>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</si>
  <si>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</si>
  <si>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</si>
  <si>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</si>
  <si>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</si>
  <si>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</si>
  <si>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</si>
  <si>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</si>
  <si>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</si>
  <si>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</si>
  <si>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</si>
  <si>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</si>
  <si>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</si>
  <si>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</si>
  <si>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</si>
  <si>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</si>
  <si>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</si>
  <si>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</si>
  <si>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</si>
  <si>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</si>
  <si>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</si>
  <si>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</si>
  <si>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</si>
  <si>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</si>
  <si>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</si>
  <si>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</si>
  <si>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</si>
  <si>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</si>
  <si>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</si>
  <si>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</si>
  <si>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</si>
  <si>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</si>
  <si>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</si>
  <si>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</si>
  <si>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</si>
  <si>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</si>
  <si>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</si>
  <si>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</si>
  <si>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</si>
  <si>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</si>
  <si>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</si>
  <si>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</si>
  <si>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</si>
  <si>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</si>
  <si>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</si>
  <si>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</si>
  <si>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</si>
  <si>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</si>
  <si>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</si>
  <si>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</si>
  <si>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</si>
  <si>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</si>
  <si>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</si>
  <si>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</si>
  <si>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</si>
  <si>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</si>
  <si>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</si>
  <si>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</si>
  <si>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</si>
  <si>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</si>
  <si>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</si>
  <si>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</si>
  <si>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</si>
  <si>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</si>
  <si>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</si>
  <si>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</si>
  <si>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</si>
  <si>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</si>
  <si>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</si>
  <si>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</si>
  <si>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</si>
  <si>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</si>
  <si>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</si>
  <si>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</si>
  <si>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</si>
  <si>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</si>
  <si>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</si>
  <si>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</si>
  <si>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</si>
  <si>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</si>
  <si>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</si>
  <si>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</si>
  <si>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</si>
  <si>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</si>
  <si>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</si>
  <si>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</si>
  <si>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</si>
  <si>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</si>
  <si>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</si>
  <si>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</si>
  <si>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</si>
  <si>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</si>
  <si>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</si>
  <si>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</si>
  <si>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</si>
  <si>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</si>
  <si>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</si>
  <si>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</si>
  <si>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</si>
  <si>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</si>
  <si>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</si>
  <si>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</si>
  <si>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</si>
  <si>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</si>
  <si>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</si>
  <si>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</si>
  <si>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</si>
  <si>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</si>
  <si>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</si>
  <si>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</si>
  <si>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</si>
  <si>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</si>
  <si>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</si>
  <si>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</si>
  <si>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</si>
  <si>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</si>
  <si>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</si>
  <si>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</si>
  <si>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</si>
  <si>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</si>
  <si>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</si>
  <si>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</si>
  <si>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</si>
  <si>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</si>
  <si>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</si>
  <si>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</si>
  <si>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</si>
  <si>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</si>
  <si>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</si>
  <si>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</si>
  <si>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</si>
  <si>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</si>
  <si>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</si>
  <si>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</si>
  <si>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</si>
  <si>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</si>
  <si>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</si>
  <si>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</si>
  <si>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</si>
  <si>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</si>
  <si>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</si>
  <si>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</si>
  <si>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</si>
  <si>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</si>
  <si>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</si>
  <si>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</si>
  <si>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</si>
  <si>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</si>
  <si>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</si>
  <si>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</si>
  <si>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</si>
  <si>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</si>
  <si>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</si>
  <si>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</si>
  <si>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</si>
  <si>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</si>
  <si>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</si>
  <si>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</si>
  <si>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</si>
  <si>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</si>
  <si>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</si>
  <si>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</si>
  <si>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</si>
  <si>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</si>
  <si>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</si>
  <si>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</si>
  <si>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</si>
  <si>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</si>
  <si>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</si>
  <si>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</si>
  <si>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</si>
  <si>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</si>
  <si>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</si>
  <si>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</si>
  <si>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</si>
  <si>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</si>
  <si>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</si>
  <si>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</si>
  <si>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</si>
  <si>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</si>
  <si>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</si>
  <si>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</si>
  <si>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</si>
  <si>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</si>
  <si>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</si>
  <si>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</si>
  <si>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</si>
  <si>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</si>
  <si>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</si>
  <si>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</si>
  <si>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</si>
  <si>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</si>
  <si>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</si>
  <si>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</si>
  <si>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</si>
  <si>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</si>
  <si>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</si>
  <si>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</si>
  <si>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</si>
  <si>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</si>
  <si>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</si>
  <si>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</si>
  <si>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</si>
  <si>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</si>
  <si>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</si>
  <si>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</si>
  <si>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</si>
  <si>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</si>
  <si>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</si>
  <si>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</si>
  <si>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</si>
  <si>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</si>
  <si>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</si>
  <si>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</si>
  <si>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</si>
  <si>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</si>
  <si>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</si>
  <si>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</si>
  <si>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</si>
  <si>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</si>
  <si>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</si>
  <si>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</si>
  <si>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</si>
  <si>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</si>
  <si>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</si>
  <si>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</si>
  <si>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</si>
  <si>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</si>
  <si>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</si>
  <si>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</si>
  <si>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</si>
  <si>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</si>
  <si>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</si>
  <si>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</si>
  <si>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</si>
  <si>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</si>
  <si>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</si>
  <si>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</si>
  <si>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</si>
  <si>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</si>
  <si>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</si>
  <si>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</si>
  <si>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</si>
  <si>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</si>
  <si>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</si>
  <si>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</si>
  <si>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</si>
  <si>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</si>
  <si>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</si>
  <si>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</si>
  <si>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</si>
  <si>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</si>
  <si>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</si>
  <si>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</si>
  <si>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</si>
  <si>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</si>
  <si>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</si>
  <si>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</si>
  <si>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</si>
  <si>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</si>
  <si>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</si>
  <si>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</si>
  <si>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</si>
  <si>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</si>
  <si>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</si>
  <si>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</si>
  <si>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</si>
  <si>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</si>
  <si>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</si>
  <si>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</si>
  <si>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</si>
  <si>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</si>
  <si>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</si>
  <si>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</si>
  <si>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</si>
  <si>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</si>
  <si>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</si>
  <si>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</si>
  <si>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</si>
  <si>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</si>
  <si>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</si>
  <si>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</si>
  <si>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</si>
  <si>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</si>
  <si>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</si>
  <si>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</si>
  <si>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</si>
  <si>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</si>
  <si>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</si>
  <si>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</si>
  <si>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</si>
  <si>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</si>
  <si>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</si>
  <si>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</si>
  <si>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</si>
  <si>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</si>
  <si>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</si>
  <si>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</si>
  <si>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</si>
  <si>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</si>
  <si>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</si>
  <si>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</si>
  <si>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</si>
  <si>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</si>
  <si>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</si>
  <si>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</si>
  <si>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</si>
  <si>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</si>
  <si>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</si>
  <si>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</si>
  <si>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</si>
  <si>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</si>
  <si>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</si>
  <si>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</si>
  <si>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</si>
  <si>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</si>
  <si>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</si>
  <si>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</si>
  <si>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</si>
  <si>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</si>
  <si>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</si>
  <si>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</si>
  <si>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</si>
  <si>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</si>
  <si>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</si>
  <si>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</si>
  <si>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</si>
  <si>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</si>
  <si>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</si>
  <si>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</si>
  <si>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</si>
  <si>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</si>
  <si>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</si>
  <si>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</si>
  <si>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</si>
  <si>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</si>
  <si>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</si>
  <si>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</si>
  <si>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</si>
  <si>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</si>
  <si>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</si>
  <si>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</si>
  <si>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</si>
  <si>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</si>
  <si>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</si>
  <si>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</si>
  <si>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</si>
  <si>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</si>
  <si>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</si>
  <si>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</si>
  <si>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</si>
  <si>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</si>
  <si>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</si>
  <si>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</si>
  <si>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</si>
  <si>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</si>
  <si>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</si>
  <si>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</si>
  <si>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</si>
  <si>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</si>
  <si>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</si>
  <si>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</si>
  <si>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</si>
  <si>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</si>
  <si>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</si>
  <si>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</si>
  <si>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</si>
  <si>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</si>
  <si>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</si>
  <si>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</si>
  <si>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</si>
  <si>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</si>
  <si>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</si>
  <si>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</si>
  <si>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</si>
  <si>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</si>
  <si>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</si>
  <si>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</si>
  <si>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</si>
  <si>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</si>
  <si>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</si>
  <si>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</si>
  <si>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</si>
  <si>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</si>
  <si>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</si>
  <si>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</si>
  <si>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</si>
  <si>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</si>
  <si>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</si>
  <si>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</si>
  <si>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</si>
  <si>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</si>
  <si>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</si>
  <si>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</si>
  <si>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</si>
  <si>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</si>
  <si>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</si>
  <si>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</si>
  <si>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</si>
  <si>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</si>
  <si>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</si>
  <si>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</si>
  <si>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</si>
  <si>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</si>
  <si>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</si>
  <si>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</si>
  <si>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</si>
  <si>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</si>
  <si>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</si>
  <si>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</si>
  <si>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</si>
  <si>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</si>
  <si>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</si>
  <si>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</si>
  <si>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</si>
  <si>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</si>
  <si>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</si>
  <si>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</si>
  <si>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</si>
  <si>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</si>
  <si>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</si>
  <si>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</si>
  <si>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</si>
  <si>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</si>
  <si>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</si>
  <si>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</si>
  <si>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</si>
  <si>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</si>
  <si>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</si>
  <si>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</si>
  <si>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</si>
  <si>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</si>
  <si>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</si>
  <si>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</si>
  <si>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</si>
  <si>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</si>
  <si>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</si>
  <si>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</si>
  <si>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</si>
  <si>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</si>
  <si>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</si>
  <si>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</si>
  <si>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</si>
  <si>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</si>
  <si>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</si>
  <si>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</si>
  <si>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</si>
  <si>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</si>
  <si>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</si>
  <si>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</si>
  <si>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</si>
  <si>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</si>
  <si>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</si>
  <si>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</si>
  <si>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</si>
  <si>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</si>
  <si>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</si>
  <si>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</si>
  <si>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</si>
  <si>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</si>
  <si>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</si>
  <si>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</si>
  <si>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</si>
  <si>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</si>
  <si>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</si>
  <si>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</si>
  <si>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</si>
  <si>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</si>
  <si>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</si>
  <si>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</si>
  <si>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</si>
  <si>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</si>
  <si>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</si>
  <si>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</si>
  <si>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</si>
  <si>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</si>
  <si>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</si>
  <si>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</si>
  <si>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</si>
  <si>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</si>
  <si>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</si>
  <si>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</si>
  <si>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</si>
  <si>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</si>
  <si>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</si>
  <si>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</si>
  <si>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</si>
  <si>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</si>
  <si>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</si>
  <si>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</si>
  <si>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</si>
  <si>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</si>
  <si>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</si>
  <si>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</si>
  <si>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</si>
  <si>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</si>
  <si>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</si>
  <si>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</si>
  <si>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</si>
  <si>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</si>
  <si>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</si>
  <si>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</si>
  <si>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</si>
  <si>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</si>
  <si>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</si>
  <si>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</si>
  <si>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</si>
  <si>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</si>
  <si>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</si>
  <si>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</si>
  <si>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</si>
  <si>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</si>
  <si>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</si>
  <si>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</si>
  <si>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</si>
  <si>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</si>
  <si>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</si>
  <si>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</si>
  <si>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</si>
  <si>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</si>
  <si>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</si>
  <si>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</si>
  <si>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</si>
  <si>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</si>
  <si>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</si>
  <si>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</si>
  <si>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</si>
  <si>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</si>
  <si>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</si>
  <si>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</si>
  <si>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</si>
  <si>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</si>
  <si>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</si>
  <si>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</si>
  <si>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</si>
  <si>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</si>
  <si>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</si>
  <si>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</si>
  <si>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</si>
  <si>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</si>
  <si>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</si>
  <si>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</si>
  <si>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</si>
  <si>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</si>
  <si>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</si>
  <si>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</si>
  <si>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</si>
  <si>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</si>
  <si>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</si>
  <si>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</si>
  <si>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</si>
  <si>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</si>
  <si>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</si>
  <si>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</si>
  <si>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</si>
  <si>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</si>
  <si>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</si>
  <si>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</si>
  <si>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</si>
  <si>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</si>
  <si>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</si>
  <si>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</si>
  <si>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</si>
  <si>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</si>
  <si>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</si>
  <si>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</si>
  <si>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</si>
  <si>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</si>
  <si>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</si>
  <si>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</si>
  <si>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</si>
  <si>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</si>
  <si>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</si>
  <si>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</si>
  <si>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</si>
  <si>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</si>
  <si>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</si>
  <si>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</si>
  <si>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</si>
  <si>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</si>
  <si>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</si>
  <si>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</si>
  <si>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</si>
  <si>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</si>
  <si>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</si>
  <si>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</si>
  <si>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</si>
  <si>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</si>
  <si>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</si>
  <si>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</si>
  <si>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</si>
  <si>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</si>
  <si>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</si>
  <si>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</si>
  <si>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</si>
  <si>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</si>
  <si>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</si>
  <si>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</si>
  <si>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</si>
  <si>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</si>
  <si>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</si>
  <si>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</si>
  <si>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</si>
  <si>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</si>
  <si>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</si>
  <si>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</si>
  <si>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</si>
  <si>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</si>
  <si>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</si>
  <si>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</si>
  <si>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</si>
  <si>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</si>
  <si>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</si>
  <si>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</si>
  <si>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</si>
  <si>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</si>
  <si>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</si>
  <si>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</si>
  <si>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</si>
  <si>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</si>
  <si>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</si>
  <si>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</si>
  <si>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</si>
  <si>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</si>
  <si>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</si>
  <si>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</si>
  <si>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</si>
  <si>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</si>
  <si>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</si>
  <si>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</si>
  <si>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</si>
  <si>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</si>
  <si>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</si>
  <si>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</si>
  <si>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</si>
  <si>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</si>
  <si>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</si>
  <si>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</si>
  <si>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</si>
  <si>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</si>
  <si>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</si>
  <si>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</si>
  <si>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</si>
  <si>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</si>
  <si>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</si>
  <si>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</si>
  <si>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</si>
  <si>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</si>
  <si>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</si>
  <si>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</si>
  <si>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</si>
  <si>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</si>
  <si>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</si>
  <si>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</si>
  <si>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</si>
  <si>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</si>
  <si>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</si>
  <si>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</si>
  <si>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</si>
  <si>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</si>
  <si>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</si>
  <si>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</si>
  <si>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</si>
  <si>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</si>
  <si>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</si>
  <si>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</si>
  <si>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</si>
  <si>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</si>
  <si>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</si>
  <si>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</si>
  <si>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</si>
  <si>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</si>
  <si>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</si>
  <si>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</si>
  <si>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</si>
  <si>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</si>
  <si>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</si>
  <si>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</si>
  <si>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</si>
  <si>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</si>
  <si>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</si>
  <si>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</si>
  <si>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</si>
  <si>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</si>
  <si>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</si>
  <si>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</si>
  <si>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</si>
  <si>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</si>
  <si>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</si>
  <si>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</si>
  <si>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</si>
  <si>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</si>
  <si>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</si>
  <si>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</si>
  <si>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</si>
  <si>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</si>
  <si>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</si>
  <si>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</si>
  <si>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</si>
  <si>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</si>
  <si>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</si>
  <si>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</si>
  <si>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</si>
  <si>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</si>
  <si>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</si>
  <si>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</si>
  <si>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</si>
  <si>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</si>
  <si>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</si>
  <si>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</si>
  <si>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</si>
  <si>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</si>
  <si>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</si>
  <si>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</si>
  <si>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</si>
  <si>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</si>
  <si>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</si>
  <si>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</si>
  <si>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</si>
  <si>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</si>
  <si>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</si>
  <si>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</si>
  <si>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</si>
  <si>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</si>
  <si>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</si>
  <si>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</si>
  <si>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</si>
  <si>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</si>
  <si>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</si>
  <si>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</si>
  <si>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</si>
  <si>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</si>
  <si>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</si>
  <si>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</si>
  <si>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</si>
  <si>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</si>
  <si>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</si>
  <si>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</si>
  <si>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</si>
  <si>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</si>
  <si>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</si>
  <si>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</si>
  <si>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</si>
  <si>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</si>
  <si>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</si>
  <si>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</si>
  <si>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</si>
  <si>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</si>
  <si>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</si>
  <si>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</si>
  <si>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</si>
  <si>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</si>
  <si>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</si>
  <si>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</si>
  <si>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</si>
  <si>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</si>
  <si>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</si>
  <si>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</si>
  <si>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</si>
  <si>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</si>
  <si>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</si>
  <si>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</si>
  <si>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</si>
  <si>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</si>
  <si>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</si>
  <si>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</si>
  <si>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</si>
  <si>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</si>
  <si>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</si>
  <si>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</si>
  <si>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</si>
  <si>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</si>
  <si>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</si>
  <si>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</si>
  <si>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</si>
  <si>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</si>
  <si>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</si>
  <si>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</si>
  <si>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</si>
  <si>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</si>
  <si>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</si>
  <si>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</si>
  <si>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</si>
  <si>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</si>
  <si>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</si>
  <si>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</si>
  <si>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</si>
  <si>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</si>
  <si>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</si>
  <si>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</si>
  <si>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</si>
  <si>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</si>
  <si>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</si>
  <si>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</si>
  <si>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</si>
  <si>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</si>
  <si>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</si>
  <si>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</si>
  <si>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</si>
  <si>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</si>
  <si>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</si>
  <si>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</si>
  <si>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</si>
  <si>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</si>
  <si>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</si>
  <si>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</si>
  <si>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</si>
  <si>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</si>
  <si>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</si>
  <si>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</si>
  <si>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</si>
  <si>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</si>
  <si>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</si>
  <si>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</si>
  <si>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</si>
  <si>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</si>
  <si>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</si>
  <si>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</si>
  <si>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</si>
  <si>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</si>
  <si>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</si>
  <si>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</si>
  <si>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</si>
  <si>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</si>
  <si>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</si>
  <si>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</si>
  <si>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</si>
  <si>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</si>
  <si>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</si>
  <si>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</si>
  <si>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</si>
  <si>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</si>
  <si>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</si>
  <si>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</si>
  <si>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</si>
  <si>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</si>
  <si>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</si>
  <si>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</si>
  <si>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</si>
  <si>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</si>
  <si>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</si>
  <si>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</si>
  <si>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</si>
  <si>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</si>
  <si>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</si>
  <si>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</si>
  <si>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</si>
  <si>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</si>
  <si>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</si>
  <si>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</si>
  <si>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</si>
  <si>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</si>
  <si>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</si>
  <si>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</si>
  <si>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</si>
  <si>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</si>
  <si>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</si>
  <si>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</si>
  <si>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</si>
  <si>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</si>
  <si>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</si>
  <si>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</si>
  <si>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</si>
  <si>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</si>
  <si>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</si>
  <si>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</si>
  <si>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</si>
  <si>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</si>
  <si>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</si>
  <si>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</si>
  <si>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</si>
  <si>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</si>
  <si>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</si>
  <si>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</si>
  <si>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</si>
  <si>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</si>
  <si>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</si>
  <si>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</si>
  <si>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</si>
  <si>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</si>
  <si>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</si>
  <si>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</si>
  <si>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</si>
  <si>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</si>
  <si>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</si>
  <si>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</si>
  <si>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</si>
  <si>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</si>
  <si>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</si>
  <si>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</si>
  <si>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</si>
  <si>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</si>
  <si>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</si>
  <si>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</si>
  <si>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</si>
  <si>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</si>
  <si>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</si>
  <si>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</si>
  <si>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</si>
  <si>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</si>
  <si>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</si>
  <si>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</si>
  <si>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</si>
  <si>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</si>
  <si>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</si>
  <si>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</si>
  <si>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</si>
  <si>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</si>
  <si>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</si>
  <si>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</si>
  <si>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</si>
  <si>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</si>
  <si>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</si>
  <si>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</si>
  <si>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</si>
  <si>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</si>
  <si>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</si>
  <si>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</si>
  <si>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</si>
  <si>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</si>
  <si>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</si>
  <si>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</si>
  <si>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</si>
  <si>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</si>
  <si>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</si>
  <si>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</si>
  <si>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</si>
  <si>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</si>
  <si>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</si>
  <si>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</si>
  <si>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</si>
  <si>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</si>
  <si>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</si>
  <si>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</si>
  <si>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</si>
  <si>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</si>
  <si>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</si>
  <si>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</si>
  <si>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</si>
  <si>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</si>
  <si>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</si>
  <si>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</si>
  <si>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</si>
  <si>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</si>
  <si>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</si>
  <si>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</si>
  <si>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</si>
  <si>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</si>
  <si>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</si>
  <si>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</si>
  <si>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</si>
  <si>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</si>
  <si>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</si>
  <si>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</si>
  <si>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</si>
  <si>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</si>
  <si>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</si>
  <si>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</si>
  <si>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</si>
  <si>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</si>
  <si>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</si>
  <si>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</si>
  <si>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</si>
  <si>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</si>
  <si>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</si>
  <si>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</si>
  <si>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</si>
  <si>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</si>
  <si>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</si>
  <si>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</si>
  <si>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</si>
  <si>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</si>
  <si>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</si>
  <si>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</si>
  <si>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</si>
  <si>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</si>
  <si>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</si>
  <si>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</si>
  <si>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</si>
  <si>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</si>
  <si>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</si>
  <si>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</si>
  <si>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</si>
  <si>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</si>
  <si>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</si>
  <si>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</si>
  <si>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</si>
  <si>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</si>
  <si>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</si>
  <si>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</si>
  <si>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</si>
  <si>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</si>
  <si>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</si>
  <si>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</si>
  <si>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</si>
  <si>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</si>
  <si>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</si>
  <si>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</si>
  <si>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</si>
  <si>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</si>
  <si>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</si>
  <si>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</si>
  <si>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</si>
  <si>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</si>
  <si>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</si>
  <si>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</si>
  <si>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</si>
  <si>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</si>
  <si>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</si>
  <si>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</si>
  <si>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</si>
  <si>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</si>
  <si>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</si>
  <si>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</si>
  <si>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</si>
  <si>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</si>
  <si>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</si>
  <si>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</si>
  <si>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</si>
  <si>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</si>
  <si>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</si>
  <si>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</si>
  <si>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</si>
  <si>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</si>
  <si>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</si>
  <si>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</si>
  <si>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</si>
  <si>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</si>
  <si>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</si>
  <si>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</si>
  <si>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</si>
  <si>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</si>
  <si>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</si>
  <si>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</si>
  <si>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</si>
  <si>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</si>
  <si>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</si>
  <si>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</si>
  <si>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</si>
  <si>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</si>
  <si>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</si>
  <si>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</si>
  <si>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</si>
  <si>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</si>
  <si>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</si>
  <si>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</si>
  <si>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</si>
  <si>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</si>
  <si>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</si>
  <si>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</si>
  <si>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</si>
  <si>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</si>
  <si>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</si>
  <si>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</si>
  <si>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</si>
  <si>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</si>
  <si>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</si>
  <si>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</si>
  <si>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</si>
  <si>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</si>
  <si>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</si>
  <si>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</si>
  <si>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</si>
  <si>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</si>
  <si>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</si>
  <si>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</si>
  <si>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</si>
  <si>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</si>
  <si>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</si>
  <si>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</si>
  <si>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</si>
  <si>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</si>
  <si>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</si>
  <si>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</si>
  <si>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</si>
  <si>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</si>
  <si>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</si>
  <si>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</si>
  <si>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</si>
  <si>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</si>
  <si>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</si>
  <si>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</si>
  <si>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</si>
  <si>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</si>
  <si>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</si>
  <si>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</si>
  <si>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</si>
  <si>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</si>
  <si>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</si>
  <si>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</si>
  <si>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</si>
  <si>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</si>
  <si>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</si>
  <si>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</si>
  <si>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</si>
  <si>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</si>
  <si>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</si>
  <si>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</si>
  <si>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</si>
  <si>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</si>
  <si>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</si>
  <si>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</si>
  <si>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</si>
  <si>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</si>
  <si>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</si>
  <si>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</si>
  <si>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</si>
  <si>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</si>
  <si>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</si>
  <si>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</si>
  <si>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</si>
  <si>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</si>
  <si>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</si>
  <si>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</si>
  <si>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</si>
  <si>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</si>
  <si>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</si>
  <si>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</si>
  <si>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</si>
  <si>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</si>
  <si>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</si>
  <si>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</si>
  <si>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</si>
  <si>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</si>
  <si>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</si>
  <si>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</si>
  <si>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</si>
  <si>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</si>
  <si>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</si>
  <si>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</si>
  <si>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</si>
  <si>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</si>
  <si>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</si>
  <si>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</si>
  <si>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</si>
  <si>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</si>
  <si>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</si>
  <si>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</si>
  <si>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</si>
  <si>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</si>
  <si>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</si>
  <si>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</si>
  <si>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</si>
  <si>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</si>
  <si>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</si>
  <si>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</si>
  <si>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</si>
  <si>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</si>
  <si>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</si>
  <si>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</si>
  <si>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</si>
  <si>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</si>
  <si>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</si>
  <si>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</si>
  <si>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</si>
  <si>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</si>
  <si>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</si>
  <si>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</si>
  <si>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</si>
  <si>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</si>
  <si>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</si>
  <si>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</si>
  <si>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</si>
  <si>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</si>
  <si>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</si>
  <si>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</si>
  <si>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</si>
  <si>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</si>
  <si>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</si>
  <si>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</si>
  <si>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</si>
  <si>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</si>
  <si>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</si>
  <si>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</si>
  <si>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</si>
  <si>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</si>
  <si>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</si>
  <si>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</si>
  <si>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</si>
  <si>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</si>
  <si>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</si>
  <si>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</si>
  <si>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</si>
  <si>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</si>
  <si>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</si>
  <si>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</si>
  <si>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</si>
  <si>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</si>
  <si>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</si>
  <si>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</si>
  <si>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</si>
  <si>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</si>
  <si>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</si>
  <si>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</si>
  <si>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</si>
  <si>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</si>
  <si>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</si>
  <si>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</si>
  <si>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</si>
  <si>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</si>
  <si>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</si>
  <si>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</si>
  <si>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</si>
  <si>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</si>
  <si>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</si>
  <si>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</si>
  <si>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</si>
  <si>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</si>
  <si>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</si>
  <si>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</si>
  <si>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</si>
  <si>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</si>
  <si>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</si>
  <si>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</si>
  <si>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</si>
  <si>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</si>
  <si>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</si>
  <si>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</si>
  <si>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</si>
  <si>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</si>
  <si>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</si>
  <si>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</si>
  <si>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</si>
  <si>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</si>
  <si>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</si>
  <si>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</si>
  <si>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</si>
  <si>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</si>
  <si>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</si>
  <si>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</si>
  <si>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</si>
  <si>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</si>
  <si>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</si>
  <si>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</si>
  <si>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</si>
  <si>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</si>
  <si>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</si>
  <si>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</si>
  <si>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</si>
  <si>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</si>
  <si>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</si>
  <si>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</si>
  <si>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</si>
  <si>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</si>
  <si>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</si>
  <si>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</si>
  <si>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</si>
  <si>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</si>
  <si>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</si>
  <si>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</si>
  <si>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</si>
  <si>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</si>
  <si>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</si>
  <si>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</si>
  <si>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</si>
  <si>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</si>
  <si>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</si>
  <si>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</si>
  <si>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</si>
  <si>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</si>
  <si>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</si>
  <si>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</si>
  <si>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</si>
  <si>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</si>
  <si>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</si>
  <si>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</si>
  <si>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</si>
  <si>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</si>
  <si>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</si>
  <si>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</si>
  <si>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</si>
  <si>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</si>
  <si>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</si>
  <si>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</si>
  <si>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</si>
  <si>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</si>
  <si>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</si>
  <si>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</si>
  <si>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</si>
  <si>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</si>
  <si>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</si>
  <si>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</si>
  <si>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</si>
  <si>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</si>
  <si>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</si>
  <si>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</si>
  <si>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</si>
  <si>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</si>
  <si>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</si>
  <si>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</si>
  <si>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</si>
  <si>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</si>
  <si>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</si>
  <si>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</si>
  <si>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</si>
  <si>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</si>
  <si>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</si>
  <si>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</si>
  <si>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</si>
  <si>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</si>
  <si>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</si>
  <si>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</si>
  <si>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</si>
  <si>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</si>
  <si>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</si>
  <si>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</si>
  <si>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</si>
  <si>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</si>
  <si>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</si>
  <si>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</si>
  <si>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</si>
  <si>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</si>
  <si>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</si>
  <si>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</si>
  <si>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</si>
  <si>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</si>
  <si>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</si>
  <si>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</si>
  <si>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</si>
  <si>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</si>
  <si>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</si>
  <si>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</si>
  <si>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</si>
  <si>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</si>
  <si>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</si>
  <si>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</si>
  <si>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</si>
  <si>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</si>
  <si>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</si>
  <si>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</si>
  <si>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</si>
  <si>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</si>
  <si>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</si>
  <si>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</si>
  <si>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</si>
  <si>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</si>
  <si>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</si>
  <si>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</si>
  <si>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</si>
  <si>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</si>
  <si>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</si>
  <si>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</si>
  <si>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</si>
  <si>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</si>
  <si>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</si>
  <si>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</si>
  <si>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</si>
  <si>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</si>
  <si>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</si>
  <si>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</si>
  <si>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</si>
  <si>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</si>
  <si>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</si>
  <si>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</si>
  <si>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</si>
  <si>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</si>
  <si>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</si>
  <si>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</si>
  <si>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</si>
  <si>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</si>
  <si>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</si>
  <si>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</si>
  <si>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</si>
  <si>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</si>
  <si>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</si>
  <si>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</si>
  <si>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</si>
  <si>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</si>
  <si>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</si>
  <si>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</si>
  <si>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</si>
  <si>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</si>
  <si>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</si>
  <si>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</si>
  <si>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</si>
  <si>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</si>
  <si>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</si>
  <si>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</si>
  <si>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</si>
  <si>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</si>
  <si>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</si>
  <si>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</si>
  <si>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</si>
  <si>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</si>
  <si>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</si>
  <si>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</si>
  <si>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</si>
  <si>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</si>
  <si>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</si>
  <si>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</si>
  <si>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</si>
  <si>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</si>
  <si>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</si>
  <si>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</si>
  <si>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</si>
  <si>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</si>
  <si>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</si>
  <si>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</si>
  <si>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</si>
  <si>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</si>
  <si>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</si>
  <si>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</si>
  <si>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</si>
  <si>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</si>
  <si>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</si>
  <si>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</si>
  <si>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</si>
  <si>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</si>
  <si>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</si>
  <si>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</si>
  <si>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</si>
  <si>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</si>
  <si>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</si>
  <si>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</si>
  <si>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</si>
  <si>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</si>
  <si>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</si>
  <si>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</si>
  <si>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</si>
  <si>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</si>
  <si>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</si>
  <si>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</si>
  <si>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</si>
  <si>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</si>
  <si>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</si>
  <si>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</si>
  <si>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</si>
  <si>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</si>
  <si>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</si>
  <si>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</si>
  <si>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</si>
  <si>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</si>
  <si>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</si>
  <si>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</si>
  <si>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</si>
  <si>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</si>
  <si>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</si>
  <si>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</si>
  <si>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</si>
  <si>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</si>
  <si>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</si>
  <si>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</si>
  <si>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</si>
  <si>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</si>
  <si>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</si>
  <si>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</si>
  <si>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</si>
  <si>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</si>
  <si>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</si>
  <si>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</si>
  <si>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</si>
  <si>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</si>
  <si>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</si>
  <si>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</si>
  <si>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</si>
  <si>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</si>
  <si>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</si>
  <si>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</si>
  <si>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</si>
  <si>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</si>
  <si>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</si>
  <si>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</si>
  <si>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</si>
  <si>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</si>
  <si>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</si>
  <si>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</si>
  <si>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</si>
  <si>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</si>
  <si>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</si>
  <si>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</si>
  <si>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</si>
  <si>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</si>
  <si>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</si>
  <si>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</si>
  <si>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</si>
  <si>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</si>
  <si>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</si>
  <si>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</si>
  <si>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</si>
  <si>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</si>
  <si>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</si>
  <si>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</si>
  <si>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</si>
  <si>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</si>
  <si>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</si>
  <si>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</si>
  <si>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</si>
  <si>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</si>
  <si>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</si>
  <si>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</si>
  <si>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</si>
  <si>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</si>
  <si>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</si>
  <si>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</si>
  <si>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</si>
  <si>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</si>
  <si>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</si>
  <si>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</si>
  <si>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</si>
  <si>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</si>
  <si>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</si>
  <si>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</si>
  <si>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</si>
  <si>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</si>
  <si>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</si>
  <si>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</si>
  <si>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</si>
  <si>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</si>
  <si>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</si>
  <si>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</si>
  <si>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</si>
  <si>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</si>
  <si>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</si>
  <si>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</si>
  <si>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</si>
  <si>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</si>
  <si>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</si>
  <si>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</si>
  <si>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</si>
  <si>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</si>
  <si>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</si>
  <si>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</si>
  <si>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</si>
  <si>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</si>
  <si>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</si>
  <si>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</si>
  <si>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</si>
  <si>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</si>
  <si>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</si>
  <si>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</si>
  <si>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</si>
  <si>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</si>
  <si>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</si>
  <si>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</si>
  <si>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</si>
  <si>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</si>
  <si>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</si>
  <si>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</si>
  <si>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</si>
  <si>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</si>
  <si>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</si>
  <si>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</si>
  <si>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</si>
  <si>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</si>
  <si>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</si>
  <si>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</si>
  <si>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</si>
  <si>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</si>
  <si>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</si>
  <si>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</si>
  <si>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</si>
  <si>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</si>
  <si>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</si>
  <si>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</si>
  <si>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</si>
  <si>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</si>
  <si>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</si>
  <si>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</si>
  <si>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</si>
  <si>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</si>
  <si>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</si>
  <si>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</si>
  <si>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</si>
  <si>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</si>
  <si>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</si>
  <si>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</si>
  <si>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</si>
  <si>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</si>
  <si>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</si>
  <si>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</si>
  <si>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</si>
  <si>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</si>
  <si>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</si>
  <si>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</si>
  <si>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</si>
  <si>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</si>
  <si>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</si>
  <si>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</si>
  <si>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</si>
  <si>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</si>
  <si>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</si>
  <si>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</si>
  <si>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</si>
  <si>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</si>
  <si>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</si>
  <si>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</si>
  <si>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</si>
  <si>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</si>
  <si>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</si>
  <si>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</si>
  <si>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</si>
  <si>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</si>
  <si>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</si>
  <si>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</si>
  <si>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</si>
  <si>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</si>
  <si>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</si>
  <si>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</si>
  <si>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</si>
  <si>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</si>
  <si>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</si>
  <si>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</si>
  <si>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</si>
  <si>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</si>
  <si>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</si>
  <si>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</si>
  <si>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</si>
  <si>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</si>
  <si>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</si>
  <si>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</si>
  <si>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</si>
  <si>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</si>
  <si>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</si>
  <si>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</si>
  <si>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</si>
  <si>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</si>
  <si>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</si>
  <si>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</si>
  <si>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</si>
  <si>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</si>
  <si>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</si>
  <si>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</si>
  <si>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</si>
  <si>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</si>
  <si>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</si>
  <si>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</si>
  <si>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</si>
  <si>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</si>
  <si>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</si>
  <si>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</si>
  <si>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</si>
  <si>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</si>
  <si>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</si>
  <si>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</si>
  <si>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</si>
  <si>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</si>
  <si>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</si>
  <si>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</si>
  <si>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</si>
  <si>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</si>
  <si>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</si>
  <si>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</si>
  <si>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</si>
  <si>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</si>
  <si>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</si>
  <si>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</si>
  <si>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</si>
  <si>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</si>
  <si>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</si>
  <si>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</si>
  <si>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</si>
  <si>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</si>
  <si>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</si>
  <si>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</si>
  <si>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</si>
  <si>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</si>
  <si>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</si>
  <si>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</si>
  <si>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</si>
  <si>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</si>
  <si>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</si>
  <si>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</si>
  <si>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</si>
  <si>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</si>
  <si>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</si>
  <si>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</si>
  <si>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</si>
  <si>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</si>
  <si>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</si>
  <si>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</si>
  <si>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</si>
  <si>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</si>
  <si>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</si>
  <si>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</si>
  <si>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</si>
  <si>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</si>
  <si>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</si>
  <si>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</si>
  <si>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</si>
  <si>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</si>
  <si>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</si>
  <si>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</si>
  <si>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</si>
  <si>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</si>
  <si>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</si>
  <si>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</si>
  <si>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</si>
  <si>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</si>
  <si>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</si>
  <si>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</si>
  <si>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</si>
  <si>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</si>
  <si>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</si>
  <si>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</si>
  <si>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</si>
  <si>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</si>
  <si>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</si>
  <si>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</si>
  <si>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</si>
  <si>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</si>
  <si>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</si>
  <si>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</si>
  <si>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</si>
  <si>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</si>
  <si>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</si>
  <si>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</si>
  <si>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</si>
  <si>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</si>
  <si>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</si>
  <si>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</si>
  <si>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</si>
  <si>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</si>
  <si>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</si>
  <si>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</si>
  <si>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</si>
  <si>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</si>
  <si>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</si>
  <si>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</si>
  <si>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</si>
  <si>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</si>
  <si>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</si>
  <si>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</si>
  <si>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</si>
  <si>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</si>
  <si>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</si>
  <si>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</si>
  <si>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</si>
  <si>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</si>
  <si>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</si>
  <si>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</si>
  <si>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</si>
  <si>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</si>
  <si>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</si>
  <si>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</si>
  <si>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</si>
  <si>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</si>
  <si>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</si>
  <si>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</si>
  <si>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</si>
  <si>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</si>
  <si>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</si>
  <si>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</si>
  <si>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</si>
  <si>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</si>
  <si>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</si>
  <si>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</si>
  <si>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</si>
  <si>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</si>
  <si>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</si>
  <si>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</si>
  <si>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</si>
  <si>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</si>
  <si>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</si>
  <si>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</si>
  <si>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</si>
  <si>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</si>
  <si>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</si>
  <si>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</si>
  <si>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</si>
  <si>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</si>
  <si>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</si>
  <si>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</si>
  <si>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</si>
  <si>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</si>
  <si>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</si>
  <si>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</si>
  <si>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</si>
  <si>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</si>
  <si>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</si>
  <si>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</si>
  <si>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</si>
  <si>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</si>
  <si>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</si>
  <si>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</si>
  <si>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</si>
  <si>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</si>
  <si>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</si>
  <si>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</si>
  <si>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</si>
  <si>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</si>
  <si>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</si>
  <si>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</si>
  <si>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</si>
  <si>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</si>
  <si>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</si>
  <si>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</si>
  <si>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</si>
  <si>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</si>
  <si>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</si>
  <si>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</si>
  <si>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</si>
  <si>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</si>
  <si>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</si>
  <si>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</si>
  <si>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</si>
  <si>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</si>
  <si>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</si>
  <si>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</si>
  <si>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</si>
  <si>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</si>
  <si>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</si>
  <si>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</si>
  <si>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</si>
  <si>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</si>
  <si>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</si>
  <si>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</si>
  <si>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</si>
  <si>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</si>
  <si>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</si>
  <si>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</si>
  <si>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</si>
  <si>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</si>
  <si>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</si>
  <si>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</si>
  <si>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</si>
  <si>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</si>
  <si>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</si>
  <si>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</si>
  <si>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</si>
  <si>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</si>
  <si>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</si>
  <si>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</si>
  <si>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</si>
  <si>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</si>
  <si>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</si>
  <si>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</si>
  <si>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</si>
  <si>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</si>
  <si>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</si>
  <si>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</si>
  <si>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</si>
  <si>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</si>
  <si>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</si>
  <si>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</si>
  <si>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</si>
  <si>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</si>
  <si>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</si>
  <si>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</si>
  <si>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</si>
  <si>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</si>
  <si>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</si>
  <si>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</si>
  <si>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</si>
  <si>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</si>
  <si>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</si>
  <si>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</si>
  <si>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</si>
  <si>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</si>
  <si>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</si>
  <si>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</si>
  <si>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</si>
  <si>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</si>
  <si>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</si>
  <si>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</si>
  <si>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</si>
  <si>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</si>
  <si>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</si>
  <si>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</si>
  <si>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</si>
  <si>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</si>
  <si>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</si>
  <si>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</si>
  <si>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</si>
  <si>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</si>
  <si>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</si>
  <si>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</si>
  <si>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</si>
  <si>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</si>
  <si>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</si>
  <si>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</si>
  <si>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</si>
  <si>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</si>
  <si>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</si>
  <si>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</si>
  <si>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</si>
  <si>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</si>
  <si>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</si>
  <si>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</si>
  <si>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</si>
  <si>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</si>
  <si>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</si>
  <si>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</si>
  <si>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</si>
  <si>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</si>
  <si>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</si>
  <si>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</si>
  <si>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</si>
  <si>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</si>
  <si>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</si>
  <si>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</si>
  <si>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</si>
  <si>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</si>
  <si>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</si>
  <si>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</si>
  <si>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</si>
  <si>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</si>
  <si>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</si>
  <si>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</si>
  <si>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</si>
  <si>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</si>
  <si>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</si>
  <si>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</si>
  <si>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</si>
  <si>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</si>
  <si>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</si>
  <si>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</si>
  <si>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</si>
  <si>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</si>
  <si>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</si>
  <si>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</si>
  <si>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</si>
  <si>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</si>
  <si>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</si>
  <si>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</si>
  <si>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</si>
  <si>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</si>
  <si>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</si>
  <si>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</si>
  <si>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</si>
  <si>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</si>
  <si>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</si>
  <si>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</si>
  <si>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</si>
  <si>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</si>
  <si>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</si>
  <si>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</si>
  <si>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</si>
  <si>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</si>
  <si>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</si>
  <si>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</si>
  <si>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</si>
  <si>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</si>
  <si>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</si>
  <si>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</si>
  <si>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</si>
  <si>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</si>
  <si>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</si>
  <si>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</si>
  <si>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</si>
  <si>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</si>
  <si>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</si>
  <si>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</si>
  <si>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</si>
  <si>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</si>
  <si>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</si>
  <si>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</si>
  <si>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</si>
  <si>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</si>
  <si>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</si>
  <si>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</si>
  <si>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</si>
  <si>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</si>
  <si>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</si>
  <si>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</si>
  <si>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</si>
  <si>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</si>
  <si>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</si>
  <si>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</si>
  <si>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</si>
  <si>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</si>
  <si>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</si>
  <si>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</si>
  <si>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</si>
  <si>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</si>
  <si>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</si>
  <si>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</si>
  <si>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</si>
  <si>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</si>
  <si>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</si>
  <si>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</si>
  <si>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</si>
  <si>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</si>
  <si>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</si>
  <si>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</si>
  <si>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</si>
  <si>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</si>
  <si>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</si>
  <si>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</si>
  <si>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</si>
  <si>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</si>
  <si>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</si>
  <si>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</si>
  <si>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</si>
  <si>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</si>
  <si>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</si>
  <si>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</si>
  <si>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</si>
  <si>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</si>
  <si>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</si>
  <si>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</si>
  <si>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</si>
  <si>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</si>
  <si>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</si>
  <si>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</si>
  <si>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</si>
  <si>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</si>
  <si>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</si>
  <si>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</si>
  <si>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</si>
  <si>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</si>
  <si>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</si>
  <si>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</si>
  <si>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</si>
  <si>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</si>
  <si>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</si>
  <si>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</si>
  <si>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</si>
  <si>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</si>
  <si>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</si>
  <si>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</si>
  <si>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</si>
  <si>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</si>
  <si>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</si>
  <si>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</si>
  <si>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</si>
  <si>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</si>
  <si>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</si>
  <si>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</si>
  <si>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</si>
  <si>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</si>
  <si>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</si>
  <si>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</si>
  <si>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</si>
  <si>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</si>
  <si>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</si>
  <si>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</si>
  <si>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</si>
  <si>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</si>
  <si>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</si>
  <si>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</si>
  <si>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</si>
  <si>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</si>
  <si>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</si>
  <si>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</si>
  <si>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</si>
  <si>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</si>
  <si>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</si>
  <si>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</si>
  <si>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</si>
  <si>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</si>
  <si>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</si>
  <si>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</si>
  <si>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</si>
  <si>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</si>
  <si>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</si>
  <si>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</si>
  <si>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</si>
  <si>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</si>
  <si>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</si>
  <si>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</si>
  <si>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</si>
  <si>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</si>
  <si>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</si>
  <si>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</si>
  <si>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</si>
  <si>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</si>
  <si>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</si>
  <si>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</si>
  <si>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</si>
  <si>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</si>
  <si>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</si>
  <si>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</si>
  <si>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</si>
  <si>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</si>
  <si>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</si>
  <si>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</si>
  <si>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</si>
  <si>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</si>
  <si>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</si>
  <si>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</si>
  <si>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</si>
  <si>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</si>
  <si>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</si>
  <si>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</si>
  <si>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</si>
  <si>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</si>
  <si>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</si>
  <si>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</si>
  <si>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</si>
  <si>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</si>
  <si>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</si>
  <si>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</si>
  <si>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</si>
  <si>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</si>
  <si>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</si>
  <si>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</si>
  <si>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</si>
  <si>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</si>
  <si>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</si>
  <si>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</si>
  <si>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</si>
  <si>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</si>
  <si>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</si>
  <si>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</si>
  <si>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</si>
  <si>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</si>
  <si>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</si>
  <si>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</si>
  <si>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</si>
  <si>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</si>
  <si>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</si>
  <si>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</si>
  <si>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</si>
  <si>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</si>
  <si>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</si>
  <si>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</si>
  <si>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</si>
  <si>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</si>
  <si>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</si>
  <si>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</si>
  <si>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</si>
  <si>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</si>
  <si>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</si>
  <si>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</si>
  <si>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</si>
  <si>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</si>
  <si>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</si>
  <si>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</si>
  <si>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</si>
  <si>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</si>
  <si>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</si>
  <si>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</si>
  <si>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</si>
  <si>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</si>
  <si>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</si>
  <si>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</si>
  <si>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</si>
  <si>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</si>
  <si>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</si>
  <si>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</si>
  <si>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</si>
  <si>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</si>
  <si>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</si>
  <si>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</si>
  <si>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</si>
  <si>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</si>
  <si>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</si>
  <si>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</si>
  <si>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</si>
  <si>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</si>
  <si>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</si>
  <si>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</si>
  <si>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</si>
  <si>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</si>
  <si>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</si>
  <si>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</si>
  <si>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</si>
  <si>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</si>
  <si>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</si>
  <si>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</si>
  <si>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</si>
  <si>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</si>
  <si>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</si>
  <si>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</si>
  <si>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</si>
  <si>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</si>
  <si>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</si>
  <si>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</si>
  <si>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</si>
  <si>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</si>
  <si>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</si>
  <si>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</si>
  <si>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</si>
  <si>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</si>
  <si>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</si>
  <si>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</si>
  <si>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</si>
  <si>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</si>
  <si>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</si>
  <si>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</si>
  <si>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</si>
  <si>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</si>
  <si>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</si>
  <si>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</si>
  <si>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</si>
  <si>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</si>
  <si>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</si>
  <si>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</si>
  <si>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</si>
  <si>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</si>
  <si>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</si>
  <si>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</si>
  <si>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</si>
  <si>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</si>
  <si>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</si>
  <si>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</si>
  <si>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</si>
  <si>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</si>
  <si>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</si>
  <si>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</si>
  <si>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</si>
  <si>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</si>
  <si>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</si>
  <si>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</si>
  <si>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</si>
  <si>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</si>
  <si>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</si>
  <si>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</si>
  <si>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</si>
  <si>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</si>
  <si>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</si>
  <si>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</si>
  <si>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</si>
  <si>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</si>
  <si>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</si>
  <si>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</si>
  <si>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</si>
  <si>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</si>
  <si>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</si>
  <si>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</si>
  <si>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</si>
  <si>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</si>
  <si>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</si>
  <si>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</si>
  <si>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</si>
  <si>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</si>
  <si>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</si>
  <si>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</si>
  <si>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</si>
  <si>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</si>
  <si>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</si>
  <si>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</si>
  <si>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</si>
  <si>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</si>
  <si>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</si>
  <si>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</si>
  <si>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</si>
  <si>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</si>
  <si>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</si>
  <si>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</si>
  <si>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</si>
  <si>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</si>
  <si>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</si>
  <si>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</si>
  <si>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</si>
  <si>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</si>
  <si>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</si>
  <si>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</si>
  <si>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</si>
  <si>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</si>
  <si>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</si>
  <si>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</si>
  <si>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</si>
  <si>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</si>
  <si>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</si>
  <si>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</si>
  <si>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</si>
  <si>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</si>
  <si>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</si>
  <si>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</si>
  <si>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</si>
  <si>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</si>
  <si>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</si>
  <si>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</si>
  <si>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</si>
  <si>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</si>
  <si>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</si>
  <si>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</si>
  <si>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</si>
  <si>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</si>
  <si>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</si>
  <si>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</si>
  <si>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</si>
  <si>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</si>
  <si>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</si>
  <si>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</si>
  <si>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</si>
  <si>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</si>
  <si>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</si>
  <si>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</si>
  <si>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</si>
  <si>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</si>
  <si>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</si>
  <si>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</si>
  <si>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</si>
  <si>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</si>
  <si>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</si>
  <si>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</si>
  <si>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</si>
  <si>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</si>
  <si>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</si>
  <si>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</si>
  <si>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</si>
  <si>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</si>
  <si>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</si>
  <si>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</si>
  <si>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</si>
  <si>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</si>
  <si>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</si>
  <si>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</si>
  <si>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</si>
  <si>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</si>
  <si>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</si>
  <si>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</si>
  <si>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</si>
  <si>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</si>
  <si>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</si>
  <si>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</si>
  <si>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</si>
  <si>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</si>
  <si>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</si>
  <si>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</si>
  <si>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</si>
  <si>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</si>
  <si>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</si>
  <si>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</si>
  <si>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</si>
  <si>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</si>
  <si>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</si>
  <si>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</si>
  <si>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</si>
  <si>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</si>
  <si>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</si>
  <si>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</si>
  <si>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</si>
  <si>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</si>
  <si>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</si>
  <si>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</si>
  <si>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</si>
  <si>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</si>
  <si>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</si>
  <si>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</si>
  <si>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</si>
  <si>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</si>
  <si>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</si>
  <si>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</si>
  <si>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</si>
  <si>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</si>
  <si>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</si>
  <si>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</si>
  <si>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</si>
  <si>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</si>
  <si>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</si>
  <si>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</si>
  <si>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</si>
  <si>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</si>
  <si>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</si>
  <si>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</si>
  <si>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</si>
  <si>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</si>
  <si>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</si>
  <si>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</si>
  <si>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</si>
  <si>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</si>
  <si>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</si>
  <si>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</si>
  <si>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</si>
  <si>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</si>
  <si>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</si>
  <si>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</si>
  <si>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</si>
  <si>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</si>
  <si>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</si>
  <si>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</si>
  <si>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</si>
  <si>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</si>
  <si>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</si>
  <si>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</si>
  <si>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</si>
  <si>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</si>
  <si>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</si>
  <si>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</si>
  <si>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</si>
  <si>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</si>
  <si>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</si>
  <si>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</si>
  <si>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</si>
  <si>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</si>
  <si>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</si>
  <si>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</si>
  <si>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</si>
  <si>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</si>
  <si>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</si>
  <si>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</si>
  <si>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</si>
  <si>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</si>
  <si>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</si>
  <si>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</si>
  <si>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</si>
  <si>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</si>
  <si>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</si>
  <si>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</si>
  <si>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</si>
  <si>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</si>
  <si>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</si>
  <si>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</si>
  <si>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</si>
  <si>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</si>
  <si>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</si>
  <si>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</si>
  <si>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</si>
  <si>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</si>
  <si>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</si>
  <si>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</si>
  <si>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</si>
  <si>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</si>
  <si>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</si>
  <si>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</si>
  <si>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</si>
  <si>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</si>
  <si>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</si>
  <si>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</si>
  <si>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</si>
  <si>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</si>
  <si>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</si>
  <si>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</si>
  <si>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</si>
  <si>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</si>
  <si>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</si>
  <si>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</si>
  <si>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</si>
  <si>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</si>
  <si>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</si>
  <si>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</si>
  <si>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</si>
  <si>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</si>
  <si>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</si>
  <si>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</si>
  <si>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</si>
  <si>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</si>
  <si>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</si>
  <si>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</si>
  <si>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</si>
  <si>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</si>
  <si>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</si>
  <si>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</si>
  <si>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</si>
  <si>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</si>
  <si>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</si>
  <si>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</si>
  <si>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</si>
  <si>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</si>
  <si>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</si>
  <si>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</si>
  <si>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</si>
  <si>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</si>
  <si>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</si>
  <si>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</si>
  <si>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</si>
  <si>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</si>
  <si>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</si>
  <si>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</si>
  <si>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</si>
  <si>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</si>
  <si>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</si>
  <si>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</si>
  <si>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</si>
  <si>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</si>
  <si>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</si>
  <si>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</si>
  <si>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</si>
  <si>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</si>
  <si>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</si>
  <si>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</si>
  <si>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</si>
  <si>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</si>
  <si>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</si>
  <si>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</si>
  <si>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</si>
  <si>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</si>
  <si>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</si>
  <si>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</si>
  <si>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</si>
  <si>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</si>
  <si>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</si>
  <si>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</si>
  <si>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</si>
  <si>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</si>
  <si>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</si>
  <si>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</si>
  <si>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</si>
  <si>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</si>
  <si>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</si>
  <si>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</si>
  <si>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</si>
  <si>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</si>
  <si>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</si>
  <si>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</si>
  <si>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</si>
  <si>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</si>
  <si>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</si>
  <si>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</si>
  <si>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</si>
  <si>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</si>
  <si>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</si>
  <si>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</si>
  <si>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</si>
  <si>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</si>
  <si>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</si>
  <si>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</si>
  <si>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</si>
  <si>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</si>
  <si>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</si>
  <si>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</si>
  <si>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</si>
  <si>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</si>
  <si>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</si>
  <si>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</si>
  <si>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</si>
  <si>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</si>
  <si>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</si>
  <si>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</si>
  <si>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</si>
  <si>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</si>
  <si>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</si>
  <si>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</si>
  <si>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</si>
  <si>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</si>
  <si>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</si>
  <si>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</si>
  <si>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</si>
  <si>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</si>
  <si>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</si>
  <si>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</si>
  <si>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</si>
  <si>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</si>
  <si>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</si>
  <si>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</si>
  <si>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</si>
  <si>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</si>
  <si>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</si>
  <si>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</si>
  <si>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</si>
  <si>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</si>
  <si>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</si>
  <si>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</si>
  <si>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</si>
  <si>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</si>
  <si>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</si>
  <si>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</si>
  <si>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</si>
  <si>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</si>
  <si>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</si>
  <si>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</si>
  <si>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</si>
  <si>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</si>
  <si>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</si>
  <si>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</si>
  <si>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</si>
  <si>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</si>
  <si>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</si>
  <si>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</si>
  <si>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</si>
  <si>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</si>
  <si>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</si>
  <si>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</si>
  <si>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</si>
  <si>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</si>
  <si>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</si>
  <si>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</si>
  <si>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</si>
  <si>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</si>
  <si>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</si>
  <si>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</si>
  <si>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</si>
  <si>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</si>
  <si>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</si>
  <si>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</si>
  <si>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</si>
  <si>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</si>
  <si>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</si>
  <si>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</si>
  <si>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</si>
  <si>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</si>
  <si>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</si>
  <si>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</si>
  <si>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</si>
  <si>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</si>
  <si>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</si>
  <si>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</si>
  <si>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</si>
  <si>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</si>
  <si>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</si>
  <si>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</si>
  <si>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</si>
  <si>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</si>
  <si>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</si>
  <si>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</si>
  <si>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</si>
  <si>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</si>
  <si>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</si>
  <si>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</si>
  <si>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</si>
  <si>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</si>
  <si>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</si>
  <si>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</si>
  <si>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</si>
  <si>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</si>
  <si>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</si>
  <si>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</si>
  <si>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</si>
  <si>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</si>
  <si>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</si>
  <si>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</si>
  <si>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</si>
  <si>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</si>
  <si>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</si>
  <si>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</si>
  <si>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</si>
  <si>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</si>
  <si>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</si>
  <si>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</si>
  <si>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</si>
  <si>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</si>
  <si>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</si>
  <si>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</si>
  <si>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</si>
  <si>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</si>
  <si>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</si>
  <si>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</si>
  <si>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</si>
  <si>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</si>
  <si>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</si>
  <si>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</si>
  <si>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</si>
  <si>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</si>
  <si>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</si>
  <si>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</si>
  <si>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</si>
  <si>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</si>
  <si>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</si>
  <si>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</si>
  <si>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</si>
  <si>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</si>
  <si>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</si>
  <si>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</si>
  <si>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</si>
  <si>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</si>
  <si>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</si>
  <si>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</si>
  <si>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</si>
  <si>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</si>
  <si>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</si>
  <si>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</si>
  <si>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</si>
  <si>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</si>
  <si>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</si>
  <si>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</si>
  <si>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</si>
  <si>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</si>
  <si>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</si>
  <si>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</si>
  <si>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</si>
  <si>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</si>
  <si>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</si>
  <si>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</si>
  <si>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</si>
  <si>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</si>
  <si>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</si>
  <si>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</si>
  <si>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</si>
  <si>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</si>
  <si>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</si>
  <si>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</si>
  <si>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</si>
  <si>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</si>
  <si>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</si>
  <si>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</si>
  <si>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</si>
  <si>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</si>
  <si>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</si>
  <si>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</si>
  <si>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</si>
  <si>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</si>
  <si>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</si>
  <si>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</si>
  <si>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</si>
  <si>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</si>
  <si>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</si>
  <si>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</si>
  <si>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</si>
  <si>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</si>
  <si>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</si>
  <si>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</si>
  <si>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</si>
  <si>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</si>
  <si>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</si>
  <si>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</si>
  <si>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</si>
  <si>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</si>
  <si>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</si>
  <si>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</si>
  <si>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</si>
  <si>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</si>
  <si>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</si>
  <si>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</si>
  <si>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</si>
  <si>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</si>
  <si>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</si>
  <si>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</si>
  <si>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</si>
  <si>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</si>
  <si>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</si>
  <si>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</si>
  <si>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</si>
  <si>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</si>
  <si>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</si>
  <si>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</si>
  <si>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</si>
  <si>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</si>
  <si>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</si>
  <si>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</si>
  <si>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</si>
  <si>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</si>
  <si>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</si>
  <si>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</si>
  <si>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</si>
  <si>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</si>
  <si>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</si>
  <si>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</si>
  <si>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</si>
  <si>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</si>
  <si>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</si>
  <si>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</si>
  <si>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</si>
  <si>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</si>
  <si>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</si>
  <si>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</si>
  <si>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</si>
  <si>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</si>
  <si>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</si>
  <si>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</si>
  <si>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</si>
  <si>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</si>
  <si>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</si>
  <si>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</si>
  <si>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</si>
  <si>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</si>
  <si>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</si>
  <si>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</si>
  <si>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</si>
  <si>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</si>
  <si>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</si>
  <si>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</si>
  <si>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</si>
  <si>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</si>
  <si>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</si>
  <si>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</si>
  <si>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</si>
  <si>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</si>
  <si>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</si>
  <si>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</si>
  <si>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</si>
  <si>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</si>
  <si>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</si>
  <si>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</si>
  <si>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</si>
  <si>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</si>
  <si>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</si>
  <si>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</si>
  <si>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</si>
  <si>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</si>
  <si>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</si>
  <si>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</si>
  <si>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</si>
  <si>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</si>
  <si>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</si>
  <si>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</si>
  <si>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</si>
  <si>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</si>
  <si>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</si>
  <si>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</si>
  <si>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</si>
  <si>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</si>
  <si>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</si>
  <si>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</si>
  <si>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</si>
  <si>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</si>
  <si>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</si>
  <si>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</si>
  <si>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</si>
  <si>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</si>
  <si>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</si>
  <si>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</si>
  <si>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</si>
  <si>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</si>
  <si>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</si>
  <si>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</si>
  <si>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</si>
  <si>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</si>
  <si>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</si>
  <si>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</si>
  <si>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</si>
  <si>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</si>
  <si>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</si>
  <si>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</si>
  <si>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</si>
  <si>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</si>
  <si>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</si>
  <si>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</si>
  <si>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</si>
  <si>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</si>
  <si>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</si>
  <si>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</si>
  <si>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</si>
  <si>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</si>
  <si>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</si>
  <si>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</si>
  <si>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</si>
  <si>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</si>
  <si>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</si>
  <si>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</si>
  <si>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</si>
  <si>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</si>
  <si>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</si>
  <si>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</si>
  <si>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</si>
  <si>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</si>
  <si>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</si>
  <si>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</si>
  <si>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</si>
  <si>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</si>
  <si>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</si>
  <si>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</si>
  <si>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</si>
  <si>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</si>
  <si>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</si>
  <si>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</si>
  <si>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</si>
  <si>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</si>
  <si>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</si>
  <si>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</si>
  <si>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</si>
  <si>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</si>
  <si>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</si>
  <si>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</si>
  <si>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</si>
  <si>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</si>
  <si>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</si>
  <si>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</si>
  <si>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</si>
  <si>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</si>
  <si>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</si>
  <si>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</si>
  <si>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</si>
  <si>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</si>
  <si>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</si>
  <si>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</si>
  <si>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</si>
  <si>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</si>
  <si>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</si>
  <si>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</si>
  <si>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</si>
  <si>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</si>
  <si>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</si>
  <si>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</si>
  <si>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</si>
  <si>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</si>
  <si>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</si>
  <si>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</si>
  <si>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</si>
  <si>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</si>
  <si>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</si>
  <si>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</si>
  <si>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</si>
  <si>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</si>
  <si>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</si>
  <si>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</si>
  <si>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</si>
  <si>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</si>
  <si>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</si>
  <si>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</si>
  <si>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</si>
  <si>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</si>
  <si>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</si>
  <si>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</si>
  <si>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</si>
  <si>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</si>
  <si>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</si>
  <si>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</si>
  <si>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</si>
  <si>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</si>
  <si>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</si>
  <si>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</si>
  <si>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</si>
  <si>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</si>
  <si>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</si>
  <si>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</si>
  <si>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</si>
  <si>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</si>
  <si>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</si>
  <si>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</si>
  <si>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</si>
  <si>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</si>
  <si>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</si>
  <si>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</si>
  <si>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</si>
  <si>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</si>
  <si>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</si>
  <si>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</si>
  <si>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</si>
  <si>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</si>
  <si>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</si>
  <si>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</si>
  <si>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</si>
  <si>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</si>
  <si>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</si>
  <si>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</si>
  <si>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</si>
  <si>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</si>
  <si>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</si>
  <si>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</si>
  <si>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</si>
  <si>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</si>
  <si>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</si>
  <si>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</si>
  <si>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</si>
  <si>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</si>
  <si>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</si>
  <si>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</si>
  <si>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</si>
  <si>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</si>
  <si>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</si>
  <si>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</si>
  <si>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</si>
  <si>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</si>
  <si>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</si>
  <si>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</si>
  <si>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</si>
  <si>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</si>
  <si>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</si>
  <si>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</si>
  <si>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</si>
  <si>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</si>
  <si>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</si>
  <si>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</si>
  <si>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</si>
  <si>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</si>
  <si>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</si>
  <si>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</si>
  <si>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</si>
  <si>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</si>
  <si>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</si>
  <si>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</si>
  <si>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</si>
  <si>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</si>
  <si>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</si>
  <si>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</si>
  <si>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</si>
  <si>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</si>
  <si>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</si>
  <si>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</si>
  <si>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</si>
  <si>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</si>
  <si>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</si>
  <si>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</si>
  <si>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</si>
  <si>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</si>
  <si>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</si>
  <si>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</si>
  <si>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</si>
  <si>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</si>
  <si>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</si>
  <si>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</si>
  <si>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</si>
  <si>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</si>
  <si>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</si>
  <si>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</si>
  <si>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</si>
  <si>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</si>
  <si>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</si>
  <si>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</si>
  <si>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</si>
  <si>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</si>
  <si>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</si>
  <si>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</si>
  <si>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</si>
  <si>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</si>
  <si>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</si>
  <si>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</si>
  <si>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</si>
  <si>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</si>
  <si>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</si>
  <si>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</si>
  <si>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</si>
  <si>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</si>
  <si>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</si>
  <si>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</si>
  <si>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</si>
  <si>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</si>
  <si>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</si>
  <si>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</si>
  <si>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</si>
  <si>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</si>
  <si>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</si>
  <si>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</si>
  <si>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</si>
  <si>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</si>
  <si>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</si>
  <si>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</si>
  <si>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</si>
  <si>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</si>
  <si>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</si>
  <si>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</si>
  <si>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</si>
  <si>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</si>
  <si>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</si>
  <si>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</si>
  <si>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</si>
  <si>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</si>
  <si>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</si>
  <si>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</si>
  <si>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</si>
  <si>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</si>
  <si>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</si>
  <si>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</si>
  <si>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</si>
  <si>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</si>
  <si>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</si>
  <si>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</si>
  <si>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</si>
  <si>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</si>
  <si>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</si>
  <si>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</si>
  <si>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</si>
  <si>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</si>
  <si>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</si>
  <si>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</si>
  <si>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</si>
  <si>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</si>
  <si>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</si>
  <si>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</si>
  <si>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</si>
  <si>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</si>
  <si>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</si>
  <si>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</si>
  <si>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</si>
  <si>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</si>
  <si>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</si>
  <si>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</si>
  <si>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</si>
  <si>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</si>
  <si>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</si>
  <si>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</si>
  <si>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</si>
  <si>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</si>
  <si>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</si>
  <si>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</si>
  <si>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</si>
  <si>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</si>
  <si>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</si>
  <si>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</si>
  <si>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</si>
  <si>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</si>
  <si>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</si>
  <si>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</si>
  <si>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</si>
  <si>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</si>
  <si>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</si>
  <si>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</si>
  <si>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</si>
  <si>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</si>
  <si>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</si>
  <si>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</si>
  <si>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</si>
  <si>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</si>
  <si>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</si>
  <si>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</si>
  <si>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</si>
  <si>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</si>
  <si>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</si>
  <si>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</si>
  <si>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</si>
  <si>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</si>
  <si>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</si>
  <si>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</si>
  <si>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</si>
  <si>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</si>
  <si>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</si>
  <si>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</si>
  <si>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</si>
  <si>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</si>
  <si>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</si>
  <si>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</si>
  <si>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</si>
  <si>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</si>
  <si>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</si>
  <si>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</si>
  <si>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</si>
  <si>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</si>
  <si>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</si>
  <si>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</si>
  <si>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</si>
  <si>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</si>
  <si>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</si>
  <si>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</si>
  <si>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</si>
  <si>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</si>
  <si>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</si>
  <si>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</si>
  <si>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</si>
  <si>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</si>
  <si>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</si>
  <si>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</si>
  <si>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</si>
  <si>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</si>
  <si>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</si>
  <si>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</si>
  <si>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</si>
  <si>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</si>
  <si>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</si>
  <si>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</si>
  <si>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</si>
  <si>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</si>
  <si>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</si>
  <si>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</si>
  <si>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</si>
  <si>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</si>
  <si>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</si>
  <si>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</si>
  <si>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</si>
  <si>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</si>
  <si>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</si>
  <si>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</si>
  <si>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</si>
  <si>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</si>
  <si>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</si>
  <si>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</si>
  <si>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</si>
  <si>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</si>
  <si>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</si>
  <si>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</si>
  <si>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</si>
  <si>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</si>
  <si>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</si>
  <si>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</si>
  <si>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</si>
  <si>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</si>
  <si>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</si>
  <si>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</si>
  <si>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</si>
  <si>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</si>
  <si>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</si>
  <si>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</si>
  <si>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</si>
  <si>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</si>
  <si>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</si>
  <si>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</si>
  <si>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</si>
  <si>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</si>
  <si>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</si>
  <si>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</si>
  <si>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</si>
  <si>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</si>
  <si>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</si>
  <si>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</si>
  <si>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</si>
  <si>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</si>
  <si>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</si>
  <si>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</si>
  <si>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</si>
  <si>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</si>
  <si>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</si>
  <si>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</si>
  <si>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</si>
  <si>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</si>
  <si>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</si>
  <si>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</si>
  <si>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</si>
  <si>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</si>
  <si>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</si>
  <si>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</si>
  <si>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</si>
  <si>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</si>
  <si>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</si>
  <si>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</si>
  <si>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</si>
  <si>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</si>
  <si>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</si>
  <si>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</si>
  <si>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</si>
  <si>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</si>
  <si>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</si>
  <si>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</si>
  <si>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</si>
  <si>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</si>
  <si>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</si>
  <si>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</si>
  <si>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</si>
  <si>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</si>
  <si>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</si>
  <si>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</si>
  <si>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</si>
  <si>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</si>
  <si>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</si>
  <si>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</si>
  <si>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</si>
  <si>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</si>
  <si>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</si>
  <si>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</si>
  <si>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</si>
  <si>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</si>
  <si>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</si>
  <si>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</si>
  <si>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</si>
  <si>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</si>
  <si>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</si>
  <si>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</si>
  <si>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</si>
  <si>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</si>
  <si>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</si>
  <si>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</si>
  <si>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</si>
  <si>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</si>
  <si>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</si>
  <si>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</si>
  <si>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</si>
  <si>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</si>
  <si>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</si>
  <si>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</si>
  <si>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</si>
  <si>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</si>
  <si>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</si>
  <si>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</si>
  <si>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</si>
  <si>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</si>
  <si>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</si>
  <si>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</si>
  <si>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</si>
  <si>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</si>
  <si>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</si>
  <si>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</si>
  <si>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</si>
  <si>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</si>
  <si>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</si>
  <si>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</si>
  <si>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</si>
  <si>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</si>
  <si>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</si>
  <si>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</si>
  <si>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</si>
  <si>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</si>
  <si>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</si>
  <si>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</si>
  <si>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</si>
  <si>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</si>
  <si>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</si>
  <si>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</si>
  <si>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</si>
  <si>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</si>
  <si>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</si>
  <si>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</si>
  <si>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</si>
  <si>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</si>
  <si>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</si>
  <si>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</si>
  <si>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</si>
  <si>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</si>
  <si>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</si>
  <si>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</si>
  <si>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</si>
  <si>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</si>
  <si>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</si>
  <si>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</si>
  <si>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</si>
  <si>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</si>
  <si>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</si>
  <si>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</si>
  <si>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</si>
  <si>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</si>
  <si>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</si>
  <si>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</si>
  <si>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</si>
  <si>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</si>
  <si>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</si>
  <si>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</si>
  <si>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</si>
  <si>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</si>
  <si>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</si>
  <si>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</si>
  <si>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</si>
  <si>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</si>
  <si>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</si>
  <si>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</si>
  <si>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</si>
  <si>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</si>
  <si>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</si>
  <si>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</si>
  <si>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</si>
  <si>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</si>
  <si>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</si>
  <si>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</si>
  <si>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</si>
  <si>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</si>
  <si>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</si>
  <si>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</si>
  <si>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</si>
  <si>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</si>
  <si>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</si>
  <si>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</si>
  <si>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</si>
  <si>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</si>
  <si>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</si>
  <si>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</si>
  <si>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</si>
  <si>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</si>
  <si>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</si>
  <si>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</si>
  <si>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</si>
  <si>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</si>
  <si>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</si>
  <si>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</si>
  <si>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</si>
  <si>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</si>
  <si>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</si>
  <si>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</si>
  <si>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</si>
  <si>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</si>
  <si>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</si>
  <si>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</si>
  <si>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</si>
  <si>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</si>
  <si>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</si>
  <si>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</si>
  <si>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</si>
  <si>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</si>
  <si>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</si>
  <si>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</si>
  <si>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</si>
  <si>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</si>
  <si>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</si>
  <si>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</si>
  <si>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</si>
  <si>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</si>
  <si>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</si>
  <si>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</si>
  <si>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</si>
  <si>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</si>
  <si>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</si>
  <si>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</si>
  <si>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</si>
  <si>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</si>
  <si>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</si>
  <si>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</si>
  <si>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</si>
  <si>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</si>
  <si>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</si>
  <si>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</si>
  <si>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</si>
  <si>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</si>
  <si>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</si>
  <si>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</si>
  <si>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</si>
  <si>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</si>
  <si>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</si>
  <si>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</si>
  <si>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</si>
  <si>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</si>
  <si>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</si>
  <si>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</si>
  <si>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</si>
  <si>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</si>
  <si>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</si>
  <si>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</si>
  <si>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</si>
  <si>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</si>
  <si>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</si>
  <si>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</si>
  <si>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</si>
  <si>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</si>
  <si>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</si>
  <si>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</si>
  <si>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</si>
  <si>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</si>
  <si>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</si>
  <si>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</si>
  <si>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</si>
  <si>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</si>
  <si>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</si>
  <si>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</si>
  <si>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</si>
  <si>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</si>
  <si>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</si>
  <si>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</si>
  <si>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</si>
  <si>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</si>
  <si>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</si>
  <si>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</si>
  <si>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</si>
  <si>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</si>
  <si>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</si>
  <si>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</si>
  <si>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</si>
  <si>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</si>
  <si>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</si>
  <si>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</si>
  <si>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</si>
  <si>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</si>
  <si>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</si>
  <si>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</si>
  <si>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</si>
  <si>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</si>
  <si>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</si>
  <si>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</si>
  <si>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</si>
  <si>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</si>
  <si>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</si>
  <si>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</si>
  <si>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</si>
  <si>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</si>
  <si>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</si>
  <si>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</si>
  <si>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</si>
  <si>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</si>
  <si>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</si>
  <si>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</si>
  <si>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</si>
  <si>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</si>
  <si>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</si>
  <si>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</si>
  <si>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</si>
  <si>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</si>
  <si>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</si>
  <si>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</si>
  <si>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</si>
  <si>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</si>
  <si>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</si>
  <si>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</si>
  <si>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</si>
  <si>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</si>
  <si>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</si>
  <si>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</si>
  <si>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</si>
  <si>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</si>
  <si>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</si>
  <si>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</si>
  <si>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</si>
  <si>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</si>
  <si>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</si>
  <si>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</si>
  <si>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</si>
  <si>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</si>
  <si>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</si>
  <si>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</si>
  <si>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</si>
  <si>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</si>
  <si>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</si>
  <si>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</si>
  <si>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</si>
  <si>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</si>
  <si>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</si>
  <si>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</si>
  <si>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</si>
  <si>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</si>
  <si>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</si>
  <si>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</si>
  <si>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</si>
  <si>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</si>
  <si>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</si>
  <si>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</si>
  <si>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</si>
  <si>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</si>
  <si>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</si>
  <si>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</si>
  <si>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</si>
  <si>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</si>
  <si>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</si>
  <si>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</si>
  <si>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</si>
  <si>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</si>
  <si>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</si>
  <si>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</si>
  <si>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</si>
  <si>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</si>
  <si>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</si>
  <si>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</si>
  <si>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</si>
  <si>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</si>
  <si>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</si>
  <si>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</si>
  <si>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</si>
  <si>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</si>
  <si>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</si>
  <si>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</si>
  <si>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</si>
  <si>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</si>
  <si>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</si>
  <si>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</si>
  <si>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</si>
  <si>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</si>
  <si>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</si>
  <si>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</si>
  <si>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</si>
  <si>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</si>
  <si>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</si>
  <si>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</si>
  <si>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</si>
  <si>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</si>
  <si>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</si>
  <si>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</si>
  <si>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</si>
  <si>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</si>
  <si>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</si>
  <si>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</si>
  <si>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</si>
  <si>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</si>
  <si>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</si>
  <si>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</si>
  <si>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</si>
  <si>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</si>
  <si>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</si>
  <si>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</si>
  <si>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</si>
  <si>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</si>
  <si>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</si>
  <si>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</si>
  <si>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</si>
  <si>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</si>
  <si>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</si>
  <si>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</si>
  <si>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</si>
  <si>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</si>
  <si>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</si>
  <si>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</si>
  <si>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</si>
  <si>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</si>
  <si>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</si>
  <si>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</si>
  <si>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</si>
  <si>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</si>
  <si>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</si>
  <si>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</si>
  <si>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</si>
  <si>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</si>
  <si>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</si>
  <si>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</si>
  <si>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</si>
  <si>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</si>
  <si>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</si>
  <si>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</si>
  <si>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</si>
  <si>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</si>
  <si>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</si>
  <si>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</si>
  <si>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</si>
  <si>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</si>
  <si>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</si>
  <si>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</si>
  <si>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</si>
  <si>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</si>
  <si>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</si>
  <si>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</si>
  <si>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</si>
  <si>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</si>
  <si>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</si>
  <si>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</si>
  <si>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</si>
  <si>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</si>
  <si>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</si>
  <si>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</si>
  <si>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</si>
  <si>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</si>
  <si>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</si>
  <si>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</si>
  <si>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</si>
  <si>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</si>
  <si>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</si>
  <si>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</si>
  <si>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</si>
  <si>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</si>
  <si>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</si>
  <si>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</si>
  <si>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</si>
  <si>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</si>
  <si>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</si>
  <si>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</si>
  <si>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</si>
  <si>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</si>
  <si>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</si>
  <si>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</si>
  <si>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</si>
  <si>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</si>
  <si>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</si>
  <si>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</si>
  <si>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</si>
  <si>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</si>
  <si>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</si>
  <si>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</si>
  <si>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</si>
  <si>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</si>
  <si>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</si>
  <si>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</si>
  <si>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</si>
  <si>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</si>
  <si>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</si>
  <si>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</si>
  <si>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</si>
  <si>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</si>
  <si>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</si>
  <si>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</si>
  <si>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</si>
  <si>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</si>
  <si>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</si>
  <si>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</si>
  <si>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</si>
  <si>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</si>
  <si>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</si>
  <si>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</si>
  <si>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</si>
  <si>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</si>
  <si>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</si>
  <si>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</si>
  <si>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</si>
  <si>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</si>
  <si>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</si>
  <si>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</si>
  <si>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</si>
  <si>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</si>
  <si>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</si>
  <si>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</si>
  <si>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</si>
  <si>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</si>
  <si>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</si>
  <si>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</si>
  <si>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</si>
  <si>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</si>
  <si>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</si>
  <si>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</si>
  <si>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</si>
  <si>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</si>
  <si>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</si>
  <si>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</si>
  <si>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</si>
  <si>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</si>
  <si>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</si>
  <si>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</si>
  <si>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</si>
  <si>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</si>
  <si>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</si>
  <si>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</si>
  <si>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</si>
  <si>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</si>
  <si>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</si>
  <si>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</si>
  <si>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</si>
  <si>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</si>
  <si>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</si>
  <si>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</si>
  <si>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</si>
  <si>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</si>
  <si>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</si>
  <si>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</si>
  <si>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</si>
  <si>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</si>
  <si>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</si>
  <si>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</si>
  <si>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</si>
  <si>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</si>
  <si>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</si>
  <si>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</si>
  <si>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</si>
  <si>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</si>
  <si>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</si>
  <si>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</si>
  <si>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</si>
  <si>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</si>
  <si>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</si>
  <si>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</si>
  <si>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</si>
  <si>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</si>
  <si>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</si>
  <si>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</si>
  <si>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</si>
  <si>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</si>
  <si>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</si>
  <si>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</si>
  <si>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</si>
  <si>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</si>
  <si>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</si>
  <si>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</si>
  <si>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</si>
  <si>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</si>
  <si>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</si>
  <si>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</si>
  <si>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</si>
  <si>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</si>
  <si>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</si>
  <si>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</si>
  <si>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</si>
  <si>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</si>
  <si>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</si>
  <si>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</si>
  <si>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</si>
  <si>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</si>
  <si>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</si>
  <si>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</si>
  <si>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</si>
  <si>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</si>
  <si>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</si>
  <si>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</si>
  <si>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</si>
  <si>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</si>
  <si>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</si>
  <si>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</si>
  <si>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</si>
  <si>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</si>
  <si>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</si>
  <si>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</si>
  <si>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</si>
  <si>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</si>
  <si>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</si>
  <si>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</si>
  <si>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</si>
  <si>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</si>
  <si>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</si>
  <si>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</si>
  <si>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</si>
  <si>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</si>
  <si>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</si>
  <si>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</si>
  <si>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</si>
  <si>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</si>
  <si>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</si>
  <si>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</si>
  <si>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</si>
  <si>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</si>
  <si>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</si>
  <si>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</si>
  <si>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</si>
  <si>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</si>
  <si>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</si>
  <si>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</si>
  <si>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</si>
  <si>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</si>
  <si>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</si>
  <si>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</si>
  <si>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</si>
  <si>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</si>
  <si>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</si>
  <si>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</si>
  <si>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</si>
  <si>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</si>
  <si>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</si>
  <si>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</si>
  <si>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</si>
  <si>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</si>
  <si>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</si>
  <si>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</si>
  <si>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</si>
  <si>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</si>
  <si>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</si>
  <si>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</si>
  <si>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</si>
  <si>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</si>
  <si>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</si>
  <si>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</si>
  <si>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</si>
  <si>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</si>
  <si>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</si>
  <si>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</si>
  <si>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</si>
  <si>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</si>
  <si>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</si>
  <si>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</si>
  <si>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</si>
  <si>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</si>
  <si>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</si>
  <si>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</si>
  <si>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</si>
  <si>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</si>
  <si>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</si>
  <si>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</si>
  <si>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</si>
  <si>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</si>
  <si>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</si>
  <si>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</si>
  <si>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</si>
  <si>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</si>
  <si>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</si>
  <si>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</si>
  <si>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</si>
  <si>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</si>
  <si>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</si>
  <si>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</si>
  <si>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</si>
  <si>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</si>
  <si>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</si>
  <si>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</si>
  <si>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</si>
  <si>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</si>
  <si>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</si>
  <si>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</si>
  <si>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</si>
  <si>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</si>
  <si>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</si>
  <si>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</si>
  <si>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</si>
  <si>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</si>
  <si>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</si>
  <si>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</si>
  <si>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</si>
  <si>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</si>
  <si>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</si>
  <si>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</si>
  <si>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</si>
  <si>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</si>
  <si>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</si>
  <si>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</si>
  <si>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</si>
  <si>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</si>
  <si>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</si>
  <si>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</si>
  <si>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</si>
  <si>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</si>
  <si>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</si>
  <si>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</si>
  <si>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</si>
  <si>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</si>
  <si>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</si>
  <si>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</si>
  <si>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</si>
  <si>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</si>
  <si>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</si>
  <si>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</si>
  <si>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</si>
  <si>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</si>
  <si>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</si>
  <si>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</si>
  <si>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</si>
  <si>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</si>
  <si>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</si>
  <si>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</si>
  <si>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</si>
  <si>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</si>
  <si>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</si>
  <si>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</si>
  <si>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</si>
  <si>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</si>
  <si>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</si>
  <si>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</si>
  <si>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</si>
  <si>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</si>
  <si>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</si>
  <si>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</si>
  <si>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</si>
  <si>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</si>
  <si>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</si>
  <si>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</si>
  <si>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</si>
  <si>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</si>
  <si>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</si>
  <si>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</si>
  <si>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</si>
  <si>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</si>
  <si>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</si>
  <si>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</si>
  <si>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</si>
  <si>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</si>
  <si>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</si>
  <si>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</si>
  <si>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</si>
  <si>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</si>
  <si>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</si>
  <si>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</si>
  <si>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</si>
  <si>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</si>
  <si>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</si>
  <si>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</si>
  <si>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</si>
  <si>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</si>
  <si>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</si>
  <si>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</si>
  <si>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</si>
  <si>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</si>
  <si>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</si>
  <si>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</si>
  <si>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</si>
  <si>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</si>
  <si>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</si>
  <si>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</si>
  <si>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</si>
  <si>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</si>
  <si>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</si>
  <si>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</si>
  <si>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</si>
  <si>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</si>
  <si>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</si>
  <si>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</si>
  <si>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</si>
  <si>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</si>
  <si>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</si>
  <si>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</si>
  <si>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</si>
  <si>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</si>
  <si>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</si>
  <si>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</si>
  <si>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</si>
  <si>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</si>
  <si>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</si>
  <si>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</si>
  <si>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</si>
  <si>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</si>
  <si>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</si>
  <si>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</si>
  <si>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</si>
  <si>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</si>
  <si>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</si>
  <si>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</si>
  <si>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</si>
  <si>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</si>
  <si>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</si>
  <si>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</si>
  <si>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</si>
  <si>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</si>
  <si>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</si>
  <si>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</si>
  <si>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</si>
  <si>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</si>
  <si>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</si>
  <si>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</si>
  <si>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</si>
  <si>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</si>
  <si>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</si>
  <si>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</si>
  <si>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</si>
  <si>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</si>
  <si>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</si>
  <si>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</si>
  <si>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</si>
  <si>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</si>
  <si>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</si>
  <si>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</si>
  <si>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</si>
  <si>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</si>
  <si>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</si>
  <si>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</si>
  <si>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</si>
  <si>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</si>
  <si>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</si>
  <si>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</si>
  <si>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</si>
  <si>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</si>
  <si>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</si>
  <si>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</si>
  <si>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</si>
  <si>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</si>
  <si>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</si>
  <si>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</si>
  <si>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</si>
  <si>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</si>
  <si>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</si>
  <si>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</si>
  <si>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</si>
  <si>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</si>
  <si>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</si>
  <si>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</si>
  <si>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</si>
  <si>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</si>
  <si>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</si>
  <si>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</si>
  <si>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</si>
  <si>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</si>
  <si>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</si>
  <si>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</si>
  <si>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</si>
  <si>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</si>
  <si>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</si>
  <si>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</si>
  <si>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</si>
  <si>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</si>
  <si>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</si>
  <si>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</si>
  <si>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</si>
  <si>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</si>
  <si>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</si>
  <si>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</si>
  <si>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</si>
  <si>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</si>
  <si>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</si>
  <si>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</si>
  <si>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</si>
  <si>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</si>
  <si>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</si>
  <si>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</si>
  <si>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</si>
  <si>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</si>
  <si>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</si>
  <si>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</si>
  <si>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</si>
  <si>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</si>
  <si>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</si>
  <si>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</si>
  <si>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</si>
  <si>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</si>
  <si>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</si>
  <si>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</si>
  <si>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</si>
  <si>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</si>
  <si>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</si>
  <si>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</si>
  <si>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</si>
  <si>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</si>
  <si>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</si>
  <si>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</si>
  <si>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</si>
  <si>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</si>
  <si>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</si>
  <si>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</si>
  <si>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</si>
  <si>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</si>
  <si>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</si>
  <si>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</si>
  <si>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</si>
  <si>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</si>
  <si>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</si>
  <si>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</si>
  <si>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</si>
  <si>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</si>
  <si>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</si>
  <si>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</si>
  <si>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</si>
  <si>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</si>
  <si>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</si>
  <si>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</si>
  <si>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</si>
  <si>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</si>
  <si>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</si>
  <si>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</si>
  <si>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</si>
  <si>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</si>
  <si>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</si>
  <si>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</si>
  <si>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</si>
  <si>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</si>
  <si>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</si>
  <si>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</si>
  <si>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</si>
  <si>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</si>
  <si>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</si>
  <si>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</si>
  <si>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</si>
  <si>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</si>
  <si>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</si>
  <si>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</si>
  <si>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</si>
  <si>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</si>
  <si>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</si>
  <si>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</si>
  <si>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</si>
  <si>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</si>
  <si>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</si>
  <si>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</si>
  <si>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</si>
  <si>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</si>
  <si>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</si>
  <si>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</si>
  <si>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</si>
  <si>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</si>
  <si>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</si>
  <si>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</si>
  <si>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</si>
  <si>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</si>
  <si>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</si>
  <si>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</si>
  <si>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</si>
  <si>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</si>
  <si>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</si>
  <si>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</si>
  <si>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</si>
  <si>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</si>
  <si>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</si>
  <si>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</si>
  <si>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</si>
  <si>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</si>
  <si>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</si>
  <si>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</si>
  <si>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</si>
  <si>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</si>
  <si>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</si>
  <si>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</si>
  <si>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</si>
  <si>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</si>
  <si>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</si>
  <si>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</si>
  <si>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</si>
  <si>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</si>
  <si>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</si>
  <si>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</si>
  <si>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</si>
  <si>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</si>
  <si>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</si>
  <si>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</si>
  <si>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</si>
  <si>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</si>
  <si>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</si>
  <si>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</si>
  <si>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</si>
  <si>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</si>
  <si>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</si>
  <si>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</si>
  <si>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</si>
  <si>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</si>
  <si>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</si>
  <si>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</si>
  <si>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</si>
  <si>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</si>
  <si>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</si>
  <si>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</si>
  <si>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</si>
  <si>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</si>
  <si>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</si>
  <si>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</si>
  <si>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</si>
  <si>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</si>
  <si>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</si>
  <si>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</si>
  <si>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</si>
  <si>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</si>
  <si>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</si>
  <si>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</si>
  <si>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</si>
  <si>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</si>
  <si>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</si>
  <si>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</si>
  <si>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</si>
  <si>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</si>
  <si>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</si>
  <si>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</si>
  <si>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</si>
  <si>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</si>
  <si>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</si>
  <si>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</si>
  <si>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</si>
  <si>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</si>
  <si>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</si>
  <si>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</si>
  <si>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</si>
  <si>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</si>
  <si>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</si>
  <si>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</si>
  <si>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</si>
  <si>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</si>
  <si>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</si>
  <si>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</si>
  <si>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</si>
  <si>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</si>
  <si>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</si>
  <si>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</si>
  <si>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</si>
  <si>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</si>
  <si>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</si>
  <si>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</si>
  <si>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</si>
  <si>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</si>
  <si>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</si>
  <si>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</si>
  <si>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</si>
  <si>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</si>
  <si>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</si>
  <si>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</si>
  <si>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</si>
  <si>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</si>
  <si>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</si>
  <si>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</si>
  <si>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</si>
  <si>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</si>
  <si>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</si>
  <si>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</si>
  <si>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</si>
  <si>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</si>
  <si>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</si>
  <si>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</si>
  <si>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</si>
  <si>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</si>
  <si>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</si>
  <si>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</si>
  <si>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</si>
  <si>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</si>
  <si>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</si>
  <si>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</si>
  <si>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</si>
  <si>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</si>
  <si>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</si>
  <si>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</si>
  <si>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</si>
  <si>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</si>
  <si>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</si>
  <si>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</si>
  <si>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</si>
  <si>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</si>
  <si>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</si>
  <si>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</si>
  <si>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</si>
  <si>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</si>
  <si>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</si>
  <si>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</si>
  <si>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</si>
  <si>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</si>
  <si>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</si>
  <si>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</si>
  <si>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</si>
  <si>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</si>
  <si>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</si>
  <si>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</si>
  <si>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</si>
  <si>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</si>
  <si>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</si>
  <si>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</si>
  <si>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</si>
  <si>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</si>
  <si>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</si>
  <si>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</si>
  <si>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</si>
  <si>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</si>
  <si>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</si>
  <si>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</si>
  <si>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</si>
  <si>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</si>
  <si>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</si>
  <si>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</si>
  <si>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</si>
  <si>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</si>
  <si>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</si>
  <si>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</si>
  <si>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</si>
  <si>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</si>
  <si>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</si>
  <si>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</si>
  <si>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</si>
  <si>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</si>
  <si>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</si>
  <si>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</si>
  <si>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</si>
  <si>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</si>
  <si>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</si>
  <si>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</si>
  <si>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</si>
  <si>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</si>
  <si>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</si>
  <si>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</si>
  <si>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</si>
  <si>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</si>
  <si>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</si>
  <si>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</si>
  <si>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</si>
  <si>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</si>
  <si>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</si>
  <si>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</si>
  <si>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</si>
  <si>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</si>
  <si>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</si>
  <si>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</si>
  <si>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</si>
  <si>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</si>
  <si>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</si>
  <si>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</si>
  <si>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</si>
  <si>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</si>
  <si>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</si>
  <si>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</si>
  <si>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</si>
  <si>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</si>
  <si>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</si>
  <si>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</si>
  <si>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</si>
  <si>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</si>
  <si>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</si>
  <si>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</si>
  <si>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</si>
  <si>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</si>
  <si>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</si>
  <si>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</si>
  <si>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</si>
  <si>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</si>
  <si>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</si>
  <si>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</si>
  <si>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</si>
  <si>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</si>
  <si>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</si>
  <si>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</si>
  <si>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</si>
  <si>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</si>
  <si>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</si>
  <si>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</si>
  <si>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</si>
  <si>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</si>
  <si>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</si>
  <si>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</si>
  <si>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</si>
  <si>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</si>
  <si>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</si>
  <si>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</si>
  <si>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</si>
  <si>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</si>
  <si>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</si>
  <si>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</si>
  <si>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</si>
  <si>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</si>
  <si>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</si>
  <si>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</si>
  <si>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</si>
  <si>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</si>
  <si>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</si>
  <si>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</si>
  <si>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</si>
  <si>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</si>
  <si>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</si>
  <si>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</si>
  <si>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</si>
  <si>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</si>
  <si>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</si>
  <si>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</si>
  <si>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</si>
  <si>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</si>
  <si>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</si>
  <si>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</si>
  <si>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</si>
  <si>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</si>
  <si>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</si>
  <si>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</si>
  <si>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</si>
  <si>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</si>
  <si>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</si>
  <si>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</si>
  <si>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</si>
  <si>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</si>
  <si>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</si>
  <si>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</si>
  <si>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</si>
  <si>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</si>
  <si>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</si>
  <si>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</si>
  <si>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</si>
  <si>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</si>
  <si>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</si>
  <si>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</si>
  <si>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</si>
  <si>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</si>
  <si>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</si>
  <si>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</si>
  <si>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</si>
  <si>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</si>
  <si>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</si>
  <si>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</si>
  <si>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</si>
  <si>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</si>
  <si>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</si>
  <si>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</si>
  <si>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</si>
  <si>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</si>
  <si>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</si>
  <si>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</si>
  <si>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</si>
  <si>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</si>
  <si>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</si>
  <si>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</si>
  <si>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</si>
  <si>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</si>
  <si>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</si>
  <si>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</si>
  <si>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</si>
  <si>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</si>
  <si>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</si>
  <si>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</si>
  <si>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</si>
  <si>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</si>
  <si>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</si>
  <si>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</si>
  <si>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</si>
  <si>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</si>
  <si>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</si>
  <si>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</si>
  <si>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</si>
  <si>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</si>
  <si>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</si>
  <si>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</si>
  <si>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</si>
  <si>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</si>
  <si>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</si>
  <si>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</si>
  <si>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</si>
  <si>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</si>
  <si>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</si>
  <si>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</si>
  <si>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</si>
  <si>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</si>
  <si>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</si>
  <si>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</si>
  <si>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</si>
  <si>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</si>
  <si>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</si>
  <si>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</si>
  <si>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</si>
  <si>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</si>
  <si>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</si>
  <si>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</si>
  <si>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</si>
  <si>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</si>
  <si>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</si>
  <si>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</si>
  <si>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</si>
  <si>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</si>
  <si>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</si>
  <si>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</si>
  <si>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</si>
  <si>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</si>
  <si>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</si>
  <si>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</si>
  <si>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</si>
  <si>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</si>
  <si>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</si>
  <si>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</si>
  <si>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</si>
  <si>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</si>
  <si>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</si>
  <si>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</si>
  <si>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</si>
  <si>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</si>
  <si>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</si>
  <si>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</si>
  <si>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</si>
  <si>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</si>
  <si>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</si>
  <si>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</si>
  <si>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</si>
  <si>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</si>
  <si>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</si>
  <si>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</si>
  <si>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</si>
  <si>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</si>
  <si>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</si>
  <si>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</si>
  <si>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</si>
  <si>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</si>
  <si>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</si>
  <si>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</si>
  <si>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</si>
  <si>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</si>
  <si>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</si>
  <si>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</si>
  <si>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</si>
  <si>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</si>
  <si>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</si>
  <si>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</si>
  <si>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</si>
  <si>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</si>
  <si>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</si>
  <si>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</si>
  <si>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</si>
  <si>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</si>
  <si>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</si>
  <si>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</si>
  <si>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</si>
  <si>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</si>
  <si>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</si>
  <si>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</si>
  <si>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</si>
  <si>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</si>
  <si>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</si>
  <si>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</si>
  <si>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</si>
  <si>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</si>
  <si>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</si>
  <si>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</si>
  <si>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</si>
  <si>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</si>
  <si>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</si>
  <si>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</si>
  <si>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</si>
  <si>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</si>
  <si>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</si>
  <si>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</si>
  <si>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</si>
  <si>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</si>
  <si>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</si>
  <si>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</si>
  <si>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</si>
  <si>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</si>
  <si>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</si>
  <si>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</si>
  <si>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</si>
  <si>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</si>
  <si>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</si>
  <si>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</si>
  <si>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</si>
  <si>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</si>
  <si>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</si>
  <si>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</si>
  <si>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</si>
  <si>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</si>
  <si>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</si>
  <si>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</si>
  <si>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</si>
  <si>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</si>
  <si>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</si>
  <si>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</si>
  <si>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</si>
  <si>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</si>
  <si>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</si>
  <si>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</si>
  <si>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</si>
  <si>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</si>
  <si>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</si>
  <si>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</si>
  <si>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</si>
  <si>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</si>
  <si>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</si>
  <si>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</si>
  <si>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</si>
  <si>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</si>
  <si>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</si>
  <si>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</si>
  <si>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</si>
  <si>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</si>
  <si>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</si>
  <si>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</si>
  <si>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</si>
  <si>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</si>
  <si>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</si>
  <si>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</si>
  <si>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</si>
  <si>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</si>
  <si>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</si>
  <si>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</si>
  <si>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</si>
  <si>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</si>
  <si>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</si>
  <si>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</si>
  <si>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</si>
  <si>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</si>
  <si>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</si>
  <si>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</si>
  <si>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</si>
  <si>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</si>
  <si>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</si>
  <si>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</si>
  <si>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</si>
  <si>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</si>
  <si>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</si>
  <si>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</si>
  <si>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</si>
  <si>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</si>
  <si>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</si>
  <si>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</si>
  <si>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</si>
  <si>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</si>
  <si>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</si>
  <si>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</si>
  <si>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</si>
  <si>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</si>
  <si>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</si>
  <si>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</si>
  <si>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</si>
  <si>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</si>
  <si>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</si>
  <si>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</si>
  <si>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</si>
  <si>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</si>
  <si>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</si>
  <si>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</si>
  <si>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</si>
  <si>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</si>
  <si>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</si>
  <si>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</si>
  <si>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</si>
  <si>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</si>
  <si>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</si>
  <si>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</si>
  <si>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</si>
  <si>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</si>
  <si>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</si>
  <si>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</si>
  <si>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</si>
  <si>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</si>
  <si>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</si>
  <si>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</si>
  <si>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</si>
  <si>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</si>
  <si>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</si>
  <si>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</si>
  <si>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</si>
  <si>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</si>
  <si>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</si>
  <si>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</si>
  <si>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</si>
  <si>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</si>
  <si>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</si>
  <si>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</si>
  <si>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</si>
  <si>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</si>
  <si>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</si>
  <si>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</si>
  <si>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</si>
  <si>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</si>
  <si>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</si>
  <si>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</si>
  <si>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</si>
  <si>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</si>
  <si>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</si>
  <si>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</si>
  <si>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</si>
  <si>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</si>
  <si>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</si>
  <si>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</si>
  <si>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</si>
  <si>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</si>
  <si>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</si>
  <si>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</si>
  <si>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</si>
  <si>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</si>
  <si>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</si>
  <si>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</si>
  <si>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</si>
  <si>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</si>
  <si>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</si>
  <si>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</si>
  <si>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</si>
  <si>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</si>
  <si>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</si>
  <si>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</si>
  <si>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</si>
  <si>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</si>
  <si>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</si>
  <si>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</si>
  <si>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</si>
  <si>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</si>
  <si>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</si>
  <si>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</si>
  <si>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</si>
  <si>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</si>
  <si>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</si>
  <si>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</si>
  <si>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</si>
  <si>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</si>
  <si>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</si>
  <si>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</si>
  <si>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</si>
  <si>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</si>
  <si>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</si>
  <si>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</si>
  <si>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</si>
  <si>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</si>
  <si>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</si>
  <si>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</si>
  <si>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</si>
  <si>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</si>
  <si>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</si>
  <si>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</si>
  <si>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</si>
  <si>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</si>
  <si>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</si>
  <si>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</si>
  <si>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</si>
  <si>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</si>
  <si>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</si>
  <si>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</si>
  <si>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</si>
  <si>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</si>
  <si>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</si>
  <si>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</si>
  <si>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</si>
  <si>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</si>
  <si>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</si>
  <si>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</si>
  <si>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</si>
  <si>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</si>
  <si>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</si>
  <si>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</si>
  <si>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</si>
  <si>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</si>
  <si>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</si>
  <si>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</si>
  <si>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</si>
  <si>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</si>
  <si>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</si>
  <si>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</si>
  <si>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</si>
  <si>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</si>
  <si>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</si>
  <si>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</si>
  <si>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</si>
  <si>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</si>
  <si>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</si>
  <si>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</si>
  <si>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</si>
  <si>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</si>
  <si>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</si>
  <si>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</si>
  <si>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</si>
  <si>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</si>
  <si>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</si>
  <si>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</si>
  <si>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</si>
  <si>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</si>
  <si>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</si>
  <si>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</si>
  <si>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</si>
  <si>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</si>
  <si>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</si>
  <si>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</si>
  <si>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</si>
  <si>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</si>
  <si>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</si>
  <si>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</si>
  <si>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</si>
  <si>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</si>
  <si>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</si>
  <si>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</si>
  <si>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</si>
  <si>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</si>
  <si>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</si>
  <si>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</si>
  <si>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</si>
  <si>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</si>
  <si>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</si>
  <si>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</si>
  <si>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</si>
  <si>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</si>
  <si>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</si>
  <si>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</si>
  <si>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</si>
  <si>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</si>
  <si>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</si>
  <si>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</si>
  <si>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</si>
  <si>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</si>
  <si>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</si>
  <si>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</si>
  <si>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</si>
  <si>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</si>
  <si>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</si>
  <si>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</si>
  <si>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</si>
  <si>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</si>
  <si>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</si>
  <si>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</si>
  <si>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</si>
  <si>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</si>
  <si>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</si>
  <si>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</si>
  <si>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</si>
  <si>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</si>
  <si>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</si>
  <si>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</si>
  <si>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</si>
  <si>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</si>
  <si>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</si>
  <si>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</si>
  <si>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</si>
  <si>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</si>
  <si>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</si>
  <si>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</si>
  <si>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</si>
  <si>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</si>
  <si>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</si>
  <si>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</si>
  <si>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</si>
  <si>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</si>
  <si>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</si>
  <si>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</si>
  <si>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</si>
  <si>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</si>
  <si>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</si>
  <si>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</si>
  <si>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</si>
  <si>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</si>
  <si>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</si>
  <si>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</si>
  <si>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</si>
  <si>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</si>
  <si>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</si>
  <si>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</si>
  <si>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</si>
  <si>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</si>
  <si>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</si>
  <si>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</si>
  <si>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</si>
  <si>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</si>
  <si>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</si>
  <si>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</si>
  <si>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</si>
  <si>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</si>
  <si>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</si>
  <si>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</si>
  <si>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</si>
  <si>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</si>
  <si>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</si>
  <si>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</si>
  <si>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</si>
  <si>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</si>
  <si>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</si>
  <si>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</si>
  <si>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</si>
  <si>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</si>
  <si>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</si>
  <si>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</si>
  <si>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</si>
  <si>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</si>
  <si>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</si>
  <si>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</si>
  <si>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</si>
  <si>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</si>
  <si>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</si>
  <si>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</si>
  <si>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</si>
  <si>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</si>
  <si>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</si>
  <si>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</si>
  <si>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</si>
  <si>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</si>
  <si>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</si>
  <si>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</si>
  <si>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</si>
  <si>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</si>
  <si>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</si>
  <si>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</si>
  <si>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</si>
  <si>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</si>
  <si>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</si>
  <si>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</si>
  <si>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</si>
  <si>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</si>
  <si>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</si>
  <si>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</si>
  <si>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</si>
  <si>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</si>
  <si>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</si>
  <si>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</si>
  <si>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</si>
  <si>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</si>
  <si>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</si>
  <si>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</si>
  <si>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</si>
  <si>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</si>
  <si>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</si>
  <si>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</si>
  <si>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</si>
  <si>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</si>
  <si>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</si>
  <si>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</si>
  <si>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</si>
  <si>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</si>
  <si>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</si>
  <si>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</si>
  <si>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</si>
  <si>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</si>
  <si>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</si>
  <si>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</si>
  <si>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</si>
  <si>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</si>
  <si>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</si>
  <si>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</si>
  <si>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</si>
  <si>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</si>
  <si>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</si>
  <si>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</si>
  <si>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</si>
  <si>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</si>
  <si>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</si>
  <si>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</si>
  <si>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</si>
  <si>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</si>
  <si>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</si>
  <si>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</si>
  <si>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</si>
  <si>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</si>
  <si>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</si>
  <si>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</si>
  <si>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</si>
  <si>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</si>
  <si>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</si>
  <si>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</si>
  <si>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</si>
  <si>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</si>
  <si>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</si>
  <si>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</si>
  <si>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</si>
  <si>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</si>
  <si>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</si>
  <si>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</si>
  <si>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</si>
  <si>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</si>
  <si>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</si>
  <si>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</si>
  <si>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</si>
  <si>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</si>
  <si>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</si>
  <si>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</si>
  <si>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</si>
  <si>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</si>
  <si>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</si>
  <si>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</si>
  <si>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</si>
  <si>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</si>
  <si>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</si>
  <si>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</si>
  <si>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</si>
  <si>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</si>
  <si>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</si>
  <si>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</si>
  <si>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</si>
  <si>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</si>
  <si>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</si>
  <si>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</si>
  <si>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</si>
  <si>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</si>
  <si>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</si>
  <si>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</si>
  <si>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</si>
  <si>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</si>
  <si>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</si>
  <si>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</si>
  <si>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</si>
  <si>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</si>
  <si>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</si>
  <si>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</si>
  <si>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</si>
  <si>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</si>
  <si>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</si>
  <si>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</si>
  <si>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</si>
  <si>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</si>
  <si>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</si>
  <si>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</si>
  <si>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</si>
  <si>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</si>
  <si>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</si>
  <si>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</si>
  <si>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</si>
  <si>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</si>
  <si>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</si>
  <si>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</si>
  <si>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</si>
  <si>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</si>
  <si>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</si>
  <si>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</si>
  <si>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</si>
  <si>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</si>
  <si>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</si>
  <si>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</si>
  <si>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</si>
  <si>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</si>
  <si>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</si>
  <si>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</si>
  <si>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</si>
  <si>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</si>
  <si>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</si>
  <si>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</si>
  <si>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</si>
  <si>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</si>
  <si>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</si>
  <si>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</si>
  <si>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</si>
  <si>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</si>
  <si>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</si>
  <si>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</si>
  <si>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</si>
  <si>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</si>
  <si>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</si>
  <si>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</si>
  <si>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</si>
  <si>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</si>
  <si>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</si>
  <si>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</si>
  <si>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</si>
  <si>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</si>
  <si>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</si>
  <si>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</si>
  <si>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</si>
  <si>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</si>
  <si>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</si>
  <si>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</si>
  <si>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</si>
  <si>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</si>
  <si>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</si>
  <si>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</si>
  <si>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</si>
  <si>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</si>
  <si>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</si>
  <si>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</si>
  <si>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</si>
  <si>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</si>
  <si>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</si>
  <si>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</si>
  <si>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</si>
  <si>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</si>
  <si>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</si>
  <si>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</si>
  <si>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</si>
  <si>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</si>
  <si>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</si>
  <si>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</si>
  <si>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</si>
  <si>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</si>
  <si>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</si>
  <si>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</si>
  <si>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</si>
  <si>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</si>
  <si>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</si>
  <si>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</si>
  <si>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</si>
  <si>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</si>
  <si>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</si>
  <si>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</si>
  <si>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</si>
  <si>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</si>
  <si>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</si>
  <si>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</si>
  <si>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</si>
  <si>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</si>
  <si>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</si>
  <si>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</si>
  <si>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</si>
  <si>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</si>
  <si>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</si>
  <si>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</si>
  <si>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</si>
  <si>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</si>
  <si>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</si>
  <si>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</si>
  <si>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</si>
  <si>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</si>
  <si>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</si>
  <si>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</si>
  <si>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</si>
  <si>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</si>
  <si>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</si>
  <si>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</si>
  <si>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</si>
  <si>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</si>
  <si>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</si>
  <si>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</si>
  <si>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</si>
  <si>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</si>
  <si>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</si>
  <si>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</si>
  <si>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</si>
  <si>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</si>
  <si>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</si>
  <si>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</si>
  <si>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</si>
  <si>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</si>
  <si>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</si>
  <si>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</si>
  <si>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</si>
  <si>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</si>
  <si>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</si>
  <si>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</si>
  <si>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</si>
  <si>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</si>
  <si>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</si>
  <si>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</si>
  <si>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</si>
  <si>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</si>
  <si>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</si>
  <si>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</si>
  <si>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</si>
  <si>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</si>
  <si>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</si>
  <si>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</si>
  <si>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</si>
  <si>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</si>
  <si>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</si>
  <si>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</si>
  <si>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</si>
  <si>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</si>
  <si>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</si>
  <si>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</si>
  <si>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</si>
  <si>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</si>
  <si>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</si>
  <si>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</si>
  <si>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</si>
  <si>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</si>
  <si>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</si>
  <si>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</si>
  <si>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</si>
  <si>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</si>
  <si>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</si>
  <si>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</si>
  <si>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</si>
  <si>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</si>
  <si>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</si>
  <si>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</si>
  <si>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</si>
  <si>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</si>
  <si>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</si>
  <si>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</si>
  <si>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</si>
  <si>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</si>
  <si>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</si>
  <si>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</si>
  <si>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</si>
  <si>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</si>
  <si>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</si>
  <si>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</si>
  <si>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</si>
  <si>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</si>
  <si>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</si>
  <si>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</si>
  <si>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</si>
  <si>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</si>
  <si>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</si>
  <si>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</si>
  <si>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</si>
  <si>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</si>
  <si>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</si>
  <si>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</si>
  <si>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</si>
  <si>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</si>
  <si>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</si>
  <si>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</si>
  <si>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</si>
  <si>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</si>
  <si>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</si>
  <si>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</si>
  <si>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</si>
  <si>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</si>
  <si>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</si>
  <si>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</si>
  <si>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</si>
  <si>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</si>
  <si>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</si>
  <si>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</si>
  <si>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</si>
  <si>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</si>
  <si>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</si>
  <si>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</si>
  <si>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</si>
  <si>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</si>
  <si>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</si>
  <si>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</si>
  <si>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</si>
  <si>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</si>
  <si>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</si>
  <si>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</si>
  <si>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</si>
  <si>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</si>
  <si>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</si>
  <si>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</si>
  <si>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</si>
  <si>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</si>
  <si>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</si>
  <si>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</si>
  <si>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</si>
  <si>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</si>
  <si>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</si>
  <si>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</si>
  <si>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</si>
  <si>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</si>
  <si>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</si>
  <si>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</si>
  <si>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</si>
  <si>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</si>
  <si>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</si>
  <si>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</si>
  <si>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</si>
  <si>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</si>
  <si>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</si>
  <si>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</si>
  <si>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</si>
  <si>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</si>
  <si>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</si>
  <si>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</si>
  <si>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</si>
  <si>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</si>
  <si>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</si>
  <si>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</si>
  <si>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</si>
  <si>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</si>
  <si>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</si>
  <si>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</si>
  <si>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</si>
  <si>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</si>
  <si>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</si>
  <si>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</si>
  <si>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</si>
  <si>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</si>
  <si>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</si>
  <si>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</si>
  <si>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</si>
  <si>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</si>
  <si>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</si>
  <si>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</si>
  <si>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</si>
  <si>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</si>
  <si>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</si>
  <si>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</si>
  <si>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</si>
  <si>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</si>
  <si>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</si>
  <si>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</si>
  <si>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</si>
  <si>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</si>
  <si>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</si>
  <si>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</si>
  <si>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</si>
  <si>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</si>
  <si>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</si>
  <si>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</si>
  <si>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</si>
  <si>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</si>
  <si>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</si>
  <si>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</si>
  <si>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</si>
  <si>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</si>
  <si>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</si>
  <si>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</si>
  <si>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</si>
  <si>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</si>
  <si>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</si>
  <si>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</si>
  <si>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</si>
  <si>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</si>
  <si>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</si>
  <si>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</si>
  <si>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</si>
  <si>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</si>
  <si>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</si>
  <si>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</si>
  <si>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</si>
  <si>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</si>
  <si>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</si>
  <si>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</si>
  <si>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</si>
  <si>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</si>
  <si>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</si>
  <si>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</si>
  <si>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</si>
  <si>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</si>
  <si>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</si>
  <si>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</si>
  <si>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</si>
  <si>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</si>
  <si>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</si>
  <si>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</si>
  <si>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</si>
  <si>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</si>
  <si>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</si>
  <si>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</si>
  <si>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</si>
  <si>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</si>
  <si>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</si>
  <si>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</si>
  <si>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</si>
  <si>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</si>
  <si>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</si>
  <si>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</si>
  <si>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</si>
  <si>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</si>
  <si>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</si>
  <si>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</si>
  <si>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</si>
  <si>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</si>
  <si>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</si>
  <si>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</si>
  <si>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</si>
  <si>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</si>
  <si>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</si>
  <si>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</si>
  <si>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</si>
  <si>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</si>
  <si>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</si>
  <si>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</si>
  <si>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</si>
  <si>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</si>
  <si>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</si>
  <si>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</si>
  <si>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</si>
  <si>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</si>
  <si>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</si>
  <si>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</si>
  <si>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</si>
  <si>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</si>
  <si>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</si>
  <si>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</si>
  <si>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</si>
  <si>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</si>
  <si>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</si>
  <si>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</si>
  <si>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</si>
  <si>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</si>
  <si>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</si>
  <si>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</si>
  <si>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</si>
  <si>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</si>
  <si>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</si>
  <si>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</si>
  <si>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</si>
  <si>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</si>
  <si>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</si>
  <si>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</si>
  <si>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</si>
  <si>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</si>
  <si>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</si>
  <si>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</si>
  <si>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</si>
  <si>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</si>
  <si>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</si>
  <si>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</si>
  <si>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</si>
  <si>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</si>
  <si>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</si>
  <si>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</si>
  <si>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</si>
  <si>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</si>
  <si>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</si>
  <si>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</si>
  <si>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</si>
  <si>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</si>
  <si>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</si>
  <si>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</si>
  <si>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</si>
  <si>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</si>
  <si>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</si>
  <si>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</si>
  <si>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</si>
  <si>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</si>
  <si>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</si>
  <si>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</si>
  <si>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</si>
  <si>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</si>
  <si>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</si>
  <si>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</si>
  <si>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</si>
  <si>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</si>
  <si>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</si>
  <si>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</si>
  <si>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</si>
  <si>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</si>
  <si>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</si>
  <si>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</si>
  <si>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</si>
  <si>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</si>
  <si>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</si>
  <si>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</si>
  <si>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</si>
  <si>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</si>
  <si>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</si>
  <si>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</si>
  <si>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</si>
  <si>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</si>
  <si>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</si>
  <si>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</si>
  <si>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</si>
  <si>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</si>
  <si>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</si>
  <si>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</si>
  <si>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</si>
  <si>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</si>
  <si>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</si>
  <si>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</si>
  <si>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</si>
  <si>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</si>
  <si>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</si>
  <si>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</si>
  <si>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</si>
  <si>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</si>
  <si>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</si>
  <si>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</si>
  <si>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</si>
  <si>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</si>
  <si>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</si>
  <si>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</si>
  <si>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</si>
  <si>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</si>
  <si>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</si>
  <si>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</si>
  <si>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</si>
  <si>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</si>
  <si>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</si>
  <si>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</si>
  <si>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</si>
  <si>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</si>
  <si>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</si>
  <si>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</si>
  <si>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</si>
  <si>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</si>
  <si>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</si>
  <si>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</si>
  <si>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</si>
  <si>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</si>
  <si>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</si>
  <si>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</si>
  <si>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</si>
  <si>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</si>
  <si>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</si>
  <si>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</si>
  <si>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</si>
  <si>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</si>
  <si>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</si>
  <si>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</si>
  <si>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</si>
  <si>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</si>
  <si>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</si>
  <si>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</si>
  <si>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</si>
  <si>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</si>
  <si>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</si>
  <si>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</si>
  <si>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</si>
  <si>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</si>
  <si>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</si>
  <si>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</si>
  <si>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</si>
  <si>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</si>
  <si>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</si>
  <si>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</si>
  <si>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</si>
  <si>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</si>
  <si>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</si>
  <si>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</si>
  <si>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</si>
  <si>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</si>
  <si>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</si>
  <si>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</si>
  <si>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</si>
  <si>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</si>
  <si>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</si>
  <si>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</si>
  <si>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</si>
  <si>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</si>
  <si>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</si>
  <si>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</si>
  <si>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</si>
  <si>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</si>
  <si>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</si>
  <si>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</si>
  <si>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</si>
  <si>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</si>
  <si>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</si>
  <si>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</si>
  <si>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</si>
  <si>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</si>
  <si>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</si>
  <si>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</si>
  <si>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</si>
  <si>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</si>
  <si>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</si>
  <si>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</si>
  <si>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</si>
  <si>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</si>
  <si>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</si>
  <si>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</si>
  <si>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</si>
  <si>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</si>
  <si>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</si>
  <si>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</si>
  <si>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</si>
  <si>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</si>
  <si>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</si>
  <si>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</si>
  <si>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</si>
  <si>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</si>
  <si>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</si>
  <si>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</si>
  <si>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</si>
  <si>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</si>
  <si>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</si>
  <si>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</si>
  <si>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</si>
  <si>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</si>
  <si>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</si>
  <si>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</si>
  <si>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</si>
  <si>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</si>
  <si>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</si>
  <si>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</si>
  <si>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</si>
  <si>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</si>
  <si>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</si>
  <si>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</si>
  <si>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</si>
  <si>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</si>
  <si>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</si>
  <si>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</si>
  <si>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</si>
  <si>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</si>
  <si>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</si>
  <si>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</si>
  <si>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</si>
  <si>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</si>
  <si>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</si>
  <si>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</si>
  <si>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</si>
  <si>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</si>
  <si>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</si>
  <si>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</si>
  <si>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</si>
  <si>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</si>
  <si>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</si>
  <si>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</si>
  <si>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</si>
  <si>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</si>
  <si>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</si>
  <si>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</si>
  <si>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</si>
  <si>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</si>
  <si>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</si>
  <si>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</si>
  <si>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</si>
  <si>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</si>
  <si>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</si>
  <si>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</si>
  <si>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</si>
  <si>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</si>
  <si>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</si>
  <si>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</si>
  <si>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</si>
  <si>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</si>
  <si>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</si>
  <si>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</si>
  <si>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</si>
  <si>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</si>
  <si>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</si>
  <si>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</si>
  <si>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</si>
  <si>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</si>
  <si>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</si>
  <si>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</si>
  <si>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</si>
  <si>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</si>
  <si>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</si>
  <si>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</si>
  <si>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</si>
  <si>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</si>
  <si>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</si>
  <si>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</si>
  <si>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</si>
  <si>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</si>
  <si>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</si>
  <si>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</si>
  <si>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</si>
  <si>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</si>
  <si>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</si>
  <si>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</si>
  <si>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</si>
  <si>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</si>
  <si>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</si>
  <si>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</si>
  <si>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</si>
  <si>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</si>
  <si>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</si>
  <si>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</si>
  <si>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</si>
  <si>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</si>
  <si>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</si>
  <si>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</si>
  <si>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</si>
  <si>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</si>
  <si>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</si>
  <si>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</si>
  <si>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</si>
  <si>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</si>
  <si>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</si>
  <si>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</si>
  <si>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</si>
  <si>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</si>
  <si>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</si>
  <si>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</si>
  <si>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</si>
  <si>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</si>
  <si>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</si>
  <si>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</si>
  <si>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</si>
  <si>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</si>
  <si>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</si>
  <si>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</si>
  <si>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</si>
  <si>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</si>
  <si>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</si>
  <si>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</si>
  <si>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</si>
  <si>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</si>
  <si>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</si>
  <si>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</si>
  <si>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</si>
  <si>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</si>
  <si>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</si>
  <si>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</si>
  <si>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</si>
  <si>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</si>
  <si>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</si>
  <si>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</si>
  <si>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</si>
  <si>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</si>
  <si>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</si>
  <si>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</si>
  <si>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</si>
  <si>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</si>
  <si>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</si>
  <si>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</si>
  <si>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</si>
  <si>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</si>
  <si>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</si>
  <si>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</si>
  <si>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</si>
  <si>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</si>
  <si>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</si>
  <si>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</si>
  <si>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</si>
  <si>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</si>
  <si>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</si>
  <si>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</si>
  <si>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</si>
  <si>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</si>
  <si>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</si>
  <si>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</si>
  <si>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</si>
  <si>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</si>
  <si>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</si>
  <si>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</si>
  <si>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</si>
  <si>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</si>
  <si>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</si>
  <si>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</si>
  <si>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</si>
  <si>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</si>
  <si>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</si>
  <si>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</si>
  <si>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</si>
  <si>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</si>
  <si>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</si>
  <si>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</si>
  <si>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</si>
  <si>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</si>
  <si>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</si>
  <si>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</si>
  <si>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</si>
  <si>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</si>
  <si>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</si>
  <si>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</si>
  <si>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</si>
  <si>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</si>
  <si>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</si>
  <si>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</si>
  <si>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</si>
  <si>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</si>
  <si>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</si>
  <si>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</si>
  <si>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</si>
  <si>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</si>
  <si>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</si>
  <si>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</si>
  <si>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</si>
  <si>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</si>
  <si>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</si>
  <si>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</si>
  <si>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</si>
  <si>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</si>
  <si>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</si>
  <si>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</si>
  <si>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</si>
  <si>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</si>
  <si>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</si>
  <si>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</si>
  <si>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</si>
  <si>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</si>
  <si>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</si>
  <si>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</si>
  <si>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</si>
  <si>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</si>
  <si>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</si>
  <si>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</si>
  <si>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</si>
  <si>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</si>
  <si>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</si>
  <si>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</si>
  <si>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</si>
  <si>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</si>
  <si>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</si>
  <si>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</si>
  <si>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</si>
  <si>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</si>
  <si>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</si>
  <si>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</si>
  <si>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</si>
  <si>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</si>
  <si>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</si>
  <si>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</si>
  <si>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</si>
  <si>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</si>
  <si>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</si>
  <si>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</si>
  <si>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</si>
  <si>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</si>
  <si>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</si>
  <si>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</si>
  <si>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</si>
  <si>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</si>
  <si>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</si>
  <si>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</si>
  <si>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</si>
  <si>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</si>
  <si>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</si>
  <si>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</si>
  <si>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</si>
  <si>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</si>
  <si>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</si>
  <si>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</si>
  <si>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</si>
  <si>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</si>
  <si>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</si>
  <si>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</si>
  <si>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</si>
  <si>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</si>
  <si>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</si>
  <si>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</si>
  <si>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</si>
  <si>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</si>
  <si>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</si>
  <si>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</si>
  <si>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</si>
  <si>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</si>
  <si>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</si>
  <si>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</si>
  <si>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</si>
  <si>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</si>
  <si>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</si>
  <si>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</si>
  <si>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</si>
  <si>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</si>
  <si>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</si>
  <si>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</si>
  <si>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</si>
  <si>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</si>
  <si>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</si>
  <si>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</si>
  <si>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</si>
  <si>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</si>
  <si>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</si>
  <si>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</si>
  <si>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</si>
  <si>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</si>
  <si>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</si>
  <si>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</si>
  <si>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</si>
  <si>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</si>
  <si>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</si>
  <si>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</si>
  <si>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</si>
  <si>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</si>
  <si>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</si>
  <si>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</si>
  <si>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</si>
  <si>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</si>
  <si>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</si>
  <si>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</si>
  <si>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</si>
  <si>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</si>
  <si>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</si>
  <si>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</si>
  <si>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</si>
  <si>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</si>
  <si>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</si>
  <si>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</si>
  <si>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</si>
  <si>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</si>
  <si>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</si>
  <si>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</si>
  <si>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</si>
  <si>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</si>
  <si>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</si>
  <si>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</si>
  <si>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</si>
  <si>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</si>
  <si>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</si>
  <si>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</si>
  <si>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</si>
  <si>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</si>
  <si>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</si>
  <si>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</si>
  <si>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</si>
  <si>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</si>
  <si>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</si>
  <si>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</si>
  <si>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</si>
  <si>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</si>
  <si>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</si>
  <si>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</si>
  <si>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</si>
  <si>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</si>
  <si>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</si>
  <si>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</si>
  <si>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</si>
  <si>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</si>
  <si>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</si>
  <si>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</si>
  <si>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</si>
  <si>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</si>
  <si>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</si>
  <si>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</si>
  <si>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</si>
  <si>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</si>
  <si>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</si>
  <si>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</si>
  <si>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</si>
  <si>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</si>
  <si>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</si>
  <si>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</si>
  <si>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</si>
  <si>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</si>
  <si>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</si>
  <si>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</si>
  <si>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</si>
  <si>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</si>
  <si>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</si>
  <si>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</si>
  <si>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</si>
  <si>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</si>
  <si>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</si>
  <si>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</si>
  <si>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</si>
  <si>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</si>
  <si>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</si>
  <si>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</si>
  <si>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</si>
  <si>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</si>
  <si>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</si>
  <si>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</si>
  <si>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</si>
  <si>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</si>
  <si>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</si>
  <si>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</si>
  <si>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</si>
  <si>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</si>
  <si>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</si>
  <si>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</si>
  <si>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</si>
  <si>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</si>
  <si>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</si>
  <si>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</si>
  <si>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</si>
  <si>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</si>
  <si>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</si>
  <si>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</si>
  <si>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</si>
  <si>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</si>
  <si>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</si>
  <si>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</si>
  <si>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</si>
  <si>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</si>
  <si>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</si>
  <si>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</si>
  <si>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</si>
  <si>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</si>
  <si>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</si>
  <si>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</si>
  <si>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</si>
  <si>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</si>
  <si>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</si>
  <si>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</si>
  <si>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</si>
  <si>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</si>
  <si>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</si>
  <si>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</si>
  <si>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</si>
  <si>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</si>
  <si>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</si>
  <si>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</si>
  <si>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</si>
  <si>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</si>
  <si>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</si>
  <si>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</si>
  <si>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</si>
  <si>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</si>
  <si>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</si>
  <si>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</si>
  <si>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</si>
  <si>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</si>
  <si>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</si>
  <si>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</si>
  <si>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</si>
  <si>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</si>
  <si>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</si>
  <si>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</si>
  <si>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</si>
  <si>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</si>
  <si>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</si>
  <si>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</si>
  <si>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</si>
  <si>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</si>
  <si>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</si>
  <si>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</si>
  <si>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</si>
  <si>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</si>
  <si>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</si>
  <si>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</si>
  <si>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</si>
  <si>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</si>
  <si>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</si>
  <si>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</si>
  <si>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</si>
  <si>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</si>
  <si>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</si>
  <si>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</si>
  <si>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</si>
  <si>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</si>
  <si>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</si>
  <si>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</si>
  <si>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</si>
  <si>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</si>
  <si>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</si>
  <si>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</si>
  <si>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</si>
  <si>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</si>
  <si>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</si>
  <si>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</si>
  <si>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</si>
  <si>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</si>
  <si>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</si>
  <si>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</si>
  <si>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</si>
  <si>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</si>
  <si>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</si>
  <si>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</si>
  <si>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</si>
  <si>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</si>
  <si>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</si>
  <si>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</si>
  <si>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</si>
  <si>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</si>
  <si>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</si>
  <si>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</si>
  <si>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</si>
  <si>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</si>
  <si>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</si>
  <si>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</si>
  <si>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</si>
  <si>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</si>
  <si>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</si>
  <si>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</si>
  <si>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</si>
  <si>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</si>
  <si>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</si>
  <si>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</si>
  <si>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</si>
  <si>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</si>
  <si>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</si>
  <si>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</si>
  <si>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</si>
  <si>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</si>
  <si>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</si>
  <si>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</si>
  <si>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</si>
  <si>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</si>
  <si>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</si>
  <si>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</si>
  <si>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</si>
  <si>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</si>
  <si>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</si>
  <si>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</si>
  <si>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</si>
  <si>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</si>
  <si>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</si>
  <si>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</si>
  <si>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</si>
  <si>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</si>
  <si>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</si>
  <si>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</si>
  <si>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</si>
  <si>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</si>
  <si>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</si>
  <si>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</si>
  <si>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</si>
  <si>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</si>
  <si>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</si>
  <si>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</si>
  <si>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</si>
  <si>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</si>
  <si>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</si>
  <si>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</si>
  <si>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</si>
  <si>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</si>
  <si>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</si>
  <si>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</si>
  <si>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</si>
  <si>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</si>
  <si>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</si>
  <si>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</si>
  <si>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</si>
  <si>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</si>
  <si>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</si>
  <si>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</si>
  <si>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</si>
  <si>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</si>
  <si>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</si>
  <si>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</si>
  <si>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</si>
  <si>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</si>
  <si>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</si>
  <si>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</si>
  <si>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</si>
  <si>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</si>
  <si>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</si>
  <si>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</si>
  <si>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</si>
  <si>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</si>
  <si>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</si>
  <si>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</si>
  <si>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</si>
  <si>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</si>
  <si>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</si>
  <si>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</si>
  <si>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</si>
  <si>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</si>
  <si>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</si>
  <si>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</si>
  <si>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</si>
  <si>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</si>
  <si>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</si>
  <si>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</si>
  <si>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</si>
  <si>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</si>
  <si>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</si>
  <si>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</si>
  <si>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</si>
  <si>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</si>
  <si>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</si>
  <si>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</si>
  <si>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</si>
  <si>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</si>
  <si>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</si>
  <si>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</si>
  <si>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</si>
  <si>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</si>
  <si>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</si>
  <si>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</si>
  <si>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</si>
  <si>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</si>
  <si>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</si>
  <si>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</si>
  <si>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</si>
  <si>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</si>
  <si>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</si>
  <si>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</si>
  <si>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</si>
  <si>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</si>
  <si>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</si>
  <si>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</si>
  <si>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</si>
  <si>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</si>
  <si>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</si>
  <si>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</si>
  <si>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</si>
  <si>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</si>
  <si>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</si>
  <si>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</si>
  <si>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</si>
  <si>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</si>
  <si>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</si>
  <si>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</si>
  <si>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</si>
  <si>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</si>
  <si>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</si>
  <si>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</si>
  <si>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</si>
  <si>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</si>
  <si>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</si>
  <si>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</si>
  <si>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</si>
  <si>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</si>
  <si>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</si>
  <si>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</si>
  <si>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</si>
  <si>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</si>
  <si>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</si>
  <si>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</si>
  <si>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</si>
  <si>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</si>
  <si>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</si>
  <si>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</si>
  <si>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</si>
  <si>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</si>
  <si>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</si>
  <si>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</si>
  <si>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</si>
  <si>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</si>
  <si>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</si>
  <si>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</si>
  <si>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</si>
  <si>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</si>
  <si>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</si>
  <si>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</si>
  <si>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</si>
  <si>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</si>
  <si>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</si>
  <si>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</si>
  <si>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</si>
  <si>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</si>
  <si>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</si>
  <si>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</si>
  <si>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</si>
  <si>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</si>
  <si>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</si>
  <si>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</si>
  <si>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</si>
  <si>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</si>
  <si>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</si>
  <si>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</si>
  <si>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</si>
  <si>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</si>
  <si>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</si>
  <si>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</si>
  <si>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</si>
  <si>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</si>
  <si>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</si>
  <si>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</si>
  <si>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</si>
  <si>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</si>
  <si>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</si>
  <si>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</si>
  <si>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</si>
  <si>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</si>
  <si>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</si>
  <si>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</si>
  <si>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</si>
  <si>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</si>
  <si>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</si>
  <si>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</si>
  <si>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</si>
  <si>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</si>
  <si>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</si>
  <si>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</si>
  <si>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</si>
  <si>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</si>
  <si>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</si>
  <si>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</si>
  <si>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</si>
  <si>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</si>
  <si>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</si>
  <si>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</si>
  <si>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</si>
  <si>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</si>
  <si>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</si>
  <si>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</si>
  <si>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</si>
  <si>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</si>
  <si>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</si>
  <si>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</si>
  <si>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</si>
  <si>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</si>
  <si>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</si>
  <si>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</si>
  <si>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</si>
  <si>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</si>
  <si>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</si>
  <si>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</si>
  <si>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</si>
  <si>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</si>
  <si>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</si>
  <si>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</si>
  <si>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</si>
  <si>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</si>
  <si>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</si>
  <si>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</si>
  <si>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</si>
  <si>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</si>
  <si>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</si>
  <si>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</si>
  <si>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</si>
  <si>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</si>
  <si>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</si>
  <si>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</si>
  <si>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</si>
  <si>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</si>
  <si>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</si>
  <si>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</si>
  <si>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</si>
  <si>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</si>
  <si>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</si>
  <si>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</si>
  <si>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</si>
  <si>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</si>
  <si>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</si>
  <si>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</si>
  <si>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</si>
  <si>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</si>
  <si>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</si>
  <si>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</si>
  <si>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</si>
  <si>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</si>
  <si>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</si>
  <si>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</si>
  <si>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</si>
  <si>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</si>
  <si>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</si>
  <si>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</si>
  <si>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</si>
  <si>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</si>
  <si>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</si>
  <si>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</si>
  <si>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</si>
  <si>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</si>
  <si>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</si>
  <si>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</si>
  <si>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</si>
  <si>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</si>
  <si>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</si>
  <si>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</si>
  <si>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</si>
  <si>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</si>
  <si>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</si>
  <si>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</si>
  <si>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</si>
  <si>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</si>
  <si>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</si>
  <si>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</si>
  <si>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</si>
  <si>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</si>
  <si>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</si>
  <si>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</si>
  <si>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</si>
  <si>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</si>
  <si>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</si>
  <si>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</si>
  <si>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</si>
  <si>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</si>
  <si>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</si>
  <si>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</si>
  <si>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</si>
  <si>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</si>
  <si>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</si>
  <si>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</si>
  <si>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</si>
  <si>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</si>
  <si>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</si>
  <si>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</si>
  <si>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</si>
  <si>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</si>
  <si>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</si>
  <si>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</si>
  <si>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</si>
  <si>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</si>
  <si>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</si>
  <si>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</si>
  <si>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</si>
  <si>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</si>
  <si>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</si>
  <si>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</si>
  <si>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</si>
  <si>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</si>
  <si>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</si>
  <si>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</si>
  <si>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</si>
  <si>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</si>
  <si>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</si>
  <si>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</si>
  <si>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</si>
  <si>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</si>
  <si>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</si>
  <si>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</si>
  <si>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</si>
  <si>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</si>
  <si>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</si>
  <si>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</si>
  <si>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</si>
  <si>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</si>
  <si>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</si>
  <si>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</si>
  <si>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</si>
  <si>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</si>
  <si>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</si>
  <si>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</si>
  <si>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</si>
  <si>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</si>
  <si>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</si>
  <si>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</si>
  <si>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</si>
  <si>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</si>
  <si>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</si>
  <si>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</si>
  <si>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</si>
  <si>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</si>
  <si>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</si>
  <si>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</si>
  <si>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</si>
  <si>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</si>
  <si>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</si>
  <si>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</si>
  <si>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</si>
  <si>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</si>
  <si>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</si>
  <si>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</si>
  <si>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</si>
  <si>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</si>
  <si>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</si>
  <si>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</si>
  <si>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</si>
  <si>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</si>
  <si>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</si>
  <si>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</si>
  <si>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</si>
  <si>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</si>
  <si>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</si>
  <si>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</si>
  <si>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</si>
  <si>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</si>
  <si>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</si>
  <si>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</si>
  <si>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</si>
  <si>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</si>
  <si>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</si>
  <si>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</si>
  <si>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</si>
  <si>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</si>
  <si>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</si>
  <si>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</si>
  <si>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</si>
  <si>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</si>
  <si>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</si>
  <si>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</si>
  <si>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</si>
  <si>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</si>
  <si>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</si>
  <si>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</si>
  <si>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</si>
  <si>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</si>
  <si>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</si>
  <si>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</si>
  <si>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</si>
  <si>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</si>
  <si>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</si>
  <si>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</si>
  <si>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</si>
  <si>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</si>
  <si>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</si>
  <si>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</si>
  <si>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</si>
  <si>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</si>
  <si>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</si>
  <si>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</si>
  <si>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</si>
  <si>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</si>
  <si>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</si>
  <si>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</si>
  <si>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</si>
  <si>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</si>
  <si>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</si>
  <si>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</si>
  <si>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</si>
  <si>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</si>
  <si>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</si>
  <si>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</si>
  <si>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</si>
  <si>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</si>
  <si>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</si>
  <si>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</si>
  <si>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</si>
  <si>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</si>
  <si>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</si>
  <si>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</si>
  <si>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</si>
  <si>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</si>
  <si>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</si>
  <si>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</si>
  <si>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</si>
  <si>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</si>
  <si>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</si>
  <si>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</si>
  <si>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</si>
  <si>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</si>
  <si>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</si>
  <si>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</si>
  <si>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</si>
  <si>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</si>
  <si>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</si>
  <si>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</si>
  <si>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</si>
  <si>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</si>
  <si>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</si>
  <si>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</si>
  <si>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</si>
  <si>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</si>
  <si>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</si>
  <si>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</si>
  <si>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</si>
  <si>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</si>
  <si>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</si>
  <si>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</si>
  <si>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</si>
  <si>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</si>
  <si>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</si>
  <si>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</si>
  <si>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</si>
  <si>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</si>
  <si>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</si>
  <si>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</si>
  <si>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</si>
  <si>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</si>
  <si>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</si>
  <si>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</si>
  <si>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</si>
  <si>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</si>
  <si>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</si>
  <si>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</si>
  <si>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</si>
  <si>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</si>
  <si>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</si>
  <si>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</si>
  <si>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</si>
  <si>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</si>
  <si>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</si>
  <si>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</si>
  <si>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</si>
  <si>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</si>
  <si>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</si>
  <si>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</si>
  <si>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</si>
  <si>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</si>
  <si>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</si>
  <si>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</si>
  <si>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</si>
  <si>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</si>
  <si>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</si>
  <si>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</si>
  <si>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</si>
  <si>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</si>
  <si>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</si>
  <si>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</si>
  <si>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</si>
  <si>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</si>
  <si>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</si>
  <si>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</si>
  <si>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</si>
  <si>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</si>
  <si>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</si>
  <si>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</si>
  <si>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</si>
  <si>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</si>
  <si>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</si>
  <si>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</si>
  <si>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</si>
  <si>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</si>
  <si>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</si>
  <si>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</si>
  <si>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</si>
  <si>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</si>
  <si>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</si>
  <si>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</si>
  <si>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</si>
  <si>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</si>
  <si>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</si>
  <si>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</si>
  <si>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</si>
  <si>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</si>
  <si>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</si>
  <si>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</si>
  <si>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</si>
  <si>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</si>
  <si>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</si>
  <si>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</si>
  <si>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</si>
  <si>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</si>
  <si>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</si>
  <si>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</si>
  <si>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</si>
  <si>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</si>
  <si>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</si>
  <si>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</si>
  <si>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</si>
  <si>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</si>
  <si>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</si>
  <si>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</si>
  <si>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</si>
  <si>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</si>
  <si>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</si>
  <si>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</si>
  <si>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</si>
  <si>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</si>
  <si>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</si>
  <si>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</si>
  <si>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</si>
  <si>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</si>
  <si>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</si>
  <si>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</si>
  <si>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</si>
  <si>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</si>
  <si>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</si>
  <si>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</si>
  <si>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</si>
  <si>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</si>
  <si>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</si>
  <si>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</si>
  <si>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</si>
  <si>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</si>
  <si>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</si>
  <si>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</si>
  <si>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</si>
  <si>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</si>
  <si>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</si>
  <si>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</si>
  <si>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</si>
  <si>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</si>
  <si>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</si>
  <si>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</si>
  <si>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</si>
  <si>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</si>
  <si>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</si>
  <si>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</si>
  <si>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</si>
  <si>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</si>
  <si>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</si>
  <si>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</si>
  <si>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</si>
  <si>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</si>
  <si>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</si>
  <si>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</si>
  <si>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</si>
  <si>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</si>
  <si>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</si>
  <si>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</si>
  <si>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</si>
  <si>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</si>
  <si>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</si>
  <si>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</si>
  <si>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</si>
  <si>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</si>
  <si>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</si>
  <si>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</si>
  <si>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</si>
  <si>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</si>
  <si>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</si>
  <si>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</si>
  <si>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</si>
  <si>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</si>
  <si>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</si>
  <si>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</si>
  <si>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</si>
  <si>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</si>
  <si>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</si>
  <si>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</si>
  <si>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</si>
  <si>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</si>
  <si>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</si>
  <si>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</si>
  <si>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</si>
  <si>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</si>
  <si>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</si>
  <si>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</si>
  <si>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</si>
  <si>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</si>
  <si>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</si>
  <si>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</si>
  <si>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</si>
  <si>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</si>
  <si>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</si>
  <si>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</si>
  <si>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</si>
  <si>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</si>
  <si>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</si>
  <si>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</si>
  <si>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</si>
  <si>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</si>
  <si>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</si>
  <si>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</si>
  <si>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</si>
  <si>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</si>
  <si>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</si>
  <si>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</si>
  <si>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</si>
  <si>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</si>
  <si>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</si>
  <si>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</si>
  <si>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</si>
  <si>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</si>
  <si>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</si>
  <si>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</si>
  <si>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</si>
  <si>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</si>
  <si>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</si>
  <si>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</si>
  <si>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</si>
  <si>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</si>
  <si>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</si>
  <si>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</si>
  <si>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</si>
  <si>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</si>
  <si>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</si>
  <si>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</si>
  <si>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</si>
  <si>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</si>
  <si>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</si>
  <si>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</si>
  <si>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</si>
  <si>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</si>
  <si>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</si>
  <si>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</si>
  <si>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</si>
  <si>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</si>
  <si>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</si>
  <si>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</si>
  <si>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</si>
  <si>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</si>
  <si>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</si>
  <si>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</si>
  <si>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</si>
  <si>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</si>
  <si>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</si>
  <si>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</si>
  <si>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</si>
  <si>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</si>
  <si>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</si>
  <si>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</si>
  <si>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</si>
  <si>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</si>
  <si>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</si>
  <si>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</si>
  <si>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</si>
  <si>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</si>
  <si>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</si>
  <si>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</si>
  <si>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</si>
  <si>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</si>
  <si>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</si>
  <si>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</si>
  <si>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</si>
  <si>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</si>
  <si>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</si>
  <si>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</si>
  <si>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</si>
  <si>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</si>
  <si>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</si>
  <si>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</si>
  <si>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</si>
  <si>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</si>
  <si>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</si>
  <si>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</si>
  <si>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</si>
  <si>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</si>
  <si>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</si>
  <si>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</si>
  <si>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</si>
  <si>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</si>
  <si>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</si>
  <si>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</si>
  <si>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</si>
  <si>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</si>
  <si>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</si>
  <si>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</si>
  <si>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</si>
  <si>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</si>
  <si>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</si>
  <si>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</si>
  <si>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</si>
  <si>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</si>
  <si>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</si>
  <si>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</si>
  <si>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</si>
  <si>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</si>
  <si>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</si>
  <si>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</si>
  <si>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</si>
  <si>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</si>
  <si>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</si>
  <si>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</si>
  <si>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</si>
  <si>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</si>
  <si>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</si>
  <si>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</si>
  <si>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</si>
  <si>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</si>
  <si>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</si>
  <si>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</si>
  <si>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</si>
  <si>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</si>
  <si>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</si>
  <si>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</si>
  <si>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</si>
  <si>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</si>
  <si>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</si>
  <si>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</si>
  <si>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</si>
  <si>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</si>
  <si>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</si>
  <si>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</si>
  <si>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</si>
  <si>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</si>
  <si>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</si>
  <si>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</si>
  <si>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</si>
  <si>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</si>
  <si>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</si>
  <si>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</si>
  <si>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</si>
  <si>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</si>
  <si>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</si>
  <si>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</si>
  <si>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</si>
  <si>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</si>
  <si>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</si>
  <si>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</si>
  <si>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</si>
  <si>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</si>
  <si>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</si>
  <si>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</si>
  <si>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</si>
  <si>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</si>
  <si>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</si>
  <si>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</si>
  <si>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</si>
  <si>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</si>
  <si>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</si>
  <si>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</si>
  <si>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</si>
  <si>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</si>
  <si>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</si>
  <si>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</si>
  <si>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</si>
  <si>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</si>
  <si>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</si>
  <si>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</si>
  <si>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</si>
  <si>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</si>
  <si>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</si>
  <si>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</si>
  <si>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</si>
  <si>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</si>
  <si>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</si>
  <si>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</si>
  <si>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</si>
  <si>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</si>
  <si>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</si>
  <si>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</si>
  <si>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</si>
  <si>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</si>
  <si>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</si>
  <si>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</si>
  <si>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</si>
  <si>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</si>
  <si>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</si>
  <si>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</si>
  <si>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</si>
  <si>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</si>
  <si>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</si>
  <si>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</si>
  <si>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</si>
  <si>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</si>
  <si>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</si>
  <si>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</si>
  <si>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</si>
  <si>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</si>
  <si>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</si>
  <si>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</si>
  <si>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</si>
  <si>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</si>
  <si>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</si>
  <si>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</si>
  <si>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</si>
  <si>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</si>
  <si>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</si>
  <si>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</si>
  <si>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</si>
  <si>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</si>
  <si>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</si>
  <si>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</si>
  <si>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</si>
  <si>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</si>
  <si>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</si>
  <si>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</si>
  <si>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</si>
  <si>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</si>
  <si>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</si>
  <si>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</si>
  <si>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</si>
  <si>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</si>
  <si>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</si>
  <si>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</si>
  <si>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</si>
  <si>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</si>
  <si>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</si>
  <si>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</si>
  <si>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</si>
  <si>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</si>
  <si>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</si>
  <si>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</si>
  <si>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</si>
  <si>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</si>
  <si>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</si>
  <si>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</si>
  <si>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</si>
  <si>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</si>
  <si>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</si>
  <si>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</si>
  <si>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</si>
  <si>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</si>
  <si>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</si>
  <si>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</si>
  <si>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</si>
  <si>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</si>
  <si>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</si>
  <si>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</si>
  <si>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</si>
  <si>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</si>
  <si>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</si>
  <si>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</si>
  <si>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</si>
  <si>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</si>
  <si>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</si>
  <si>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</si>
  <si>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</si>
  <si>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</si>
  <si>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</si>
  <si>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</si>
  <si>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</si>
  <si>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</si>
  <si>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</si>
  <si>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</si>
  <si>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</si>
  <si>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</si>
  <si>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</si>
  <si>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</si>
  <si>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</si>
  <si>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</si>
  <si>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</si>
  <si>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</si>
  <si>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</si>
  <si>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</si>
  <si>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</si>
  <si>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</si>
  <si>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</si>
  <si>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</si>
  <si>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</si>
  <si>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</si>
  <si>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</si>
  <si>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</si>
  <si>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</si>
  <si>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</si>
  <si>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</si>
  <si>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</si>
  <si>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</si>
  <si>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</si>
  <si>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</si>
  <si>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</si>
  <si>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</si>
  <si>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</si>
  <si>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</si>
  <si>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</si>
  <si>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</si>
  <si>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</si>
  <si>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</si>
  <si>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</si>
  <si>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</si>
  <si>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</si>
  <si>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</si>
  <si>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</si>
  <si>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</si>
  <si>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</si>
  <si>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</si>
  <si>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</si>
  <si>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</si>
  <si>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</si>
  <si>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</si>
  <si>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</si>
  <si>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</si>
  <si>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</si>
  <si>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</si>
  <si>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</si>
  <si>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</si>
  <si>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</si>
  <si>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</si>
  <si>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</si>
  <si>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</si>
  <si>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</si>
  <si>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</si>
  <si>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</si>
  <si>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</si>
  <si>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</si>
  <si>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</si>
  <si>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</si>
  <si>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</si>
  <si>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</si>
  <si>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</si>
  <si>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</si>
  <si>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</si>
  <si>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</si>
  <si>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</si>
  <si>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</si>
  <si>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</si>
  <si>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</si>
  <si>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</si>
  <si>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</si>
  <si>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</si>
  <si>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</si>
  <si>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</si>
  <si>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</si>
  <si>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</si>
  <si>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</si>
  <si>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</si>
  <si>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</si>
  <si>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</si>
  <si>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</si>
  <si>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</si>
  <si>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</si>
  <si>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</si>
  <si>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</si>
  <si>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</si>
  <si>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</si>
  <si>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</si>
  <si>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</si>
  <si>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</si>
  <si>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</si>
  <si>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</si>
  <si>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</si>
  <si>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</si>
  <si>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</si>
  <si>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</si>
  <si>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</si>
  <si>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</si>
  <si>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</si>
  <si>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</si>
  <si>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</si>
  <si>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</si>
  <si>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</si>
  <si>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</si>
  <si>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</si>
  <si>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</si>
  <si>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</si>
  <si>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</si>
  <si>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</si>
  <si>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</si>
  <si>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</si>
  <si>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</si>
  <si>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</si>
  <si>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</si>
  <si>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</si>
  <si>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</si>
  <si>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</si>
  <si>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</si>
  <si>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</si>
  <si>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</si>
  <si>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</si>
  <si>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</si>
  <si>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</si>
  <si>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</si>
  <si>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</si>
  <si>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</si>
  <si>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</si>
  <si>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</si>
  <si>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</si>
  <si>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</si>
  <si>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</si>
  <si>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</si>
  <si>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</si>
  <si>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</si>
  <si>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</si>
  <si>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</si>
  <si>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</si>
  <si>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</si>
  <si>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</si>
  <si>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</si>
  <si>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</si>
  <si>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</si>
  <si>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</si>
  <si>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</si>
  <si>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</si>
  <si>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</si>
  <si>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</si>
  <si>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</si>
  <si>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</si>
  <si>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</si>
  <si>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</si>
  <si>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</si>
  <si>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</si>
  <si>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</si>
  <si>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</si>
  <si>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</si>
  <si>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</si>
  <si>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</si>
  <si>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</si>
  <si>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</si>
  <si>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</si>
  <si>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</si>
  <si>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</si>
  <si>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</si>
  <si>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</si>
  <si>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</si>
  <si>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</si>
  <si>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</si>
  <si>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</si>
  <si>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</si>
  <si>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</si>
  <si>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</si>
  <si>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</si>
  <si>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</si>
  <si>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</si>
  <si>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</si>
  <si>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</si>
  <si>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</si>
  <si>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</si>
  <si>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</si>
  <si>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</si>
  <si>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</si>
  <si>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</si>
  <si>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</si>
  <si>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</si>
  <si>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</si>
  <si>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</si>
  <si>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</si>
  <si>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</si>
  <si>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</si>
  <si>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</si>
  <si>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</si>
  <si>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</si>
  <si>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</si>
  <si>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</si>
  <si>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</si>
  <si>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</si>
  <si>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</si>
  <si>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</si>
  <si>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</si>
  <si>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</si>
  <si>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</si>
  <si>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</si>
  <si>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</si>
  <si>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</si>
  <si>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</si>
  <si>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</si>
  <si>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</si>
  <si>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</si>
  <si>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</si>
  <si>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</si>
  <si>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</si>
  <si>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</si>
  <si>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</si>
  <si>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</si>
  <si>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</si>
  <si>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</si>
  <si>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</si>
  <si>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</si>
  <si>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</si>
  <si>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</si>
  <si>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</si>
  <si>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</si>
  <si>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</si>
  <si>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</si>
  <si>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</si>
  <si>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</si>
  <si>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</si>
  <si>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</si>
  <si>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</si>
  <si>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</si>
  <si>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</si>
  <si>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</si>
  <si>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</si>
  <si>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</si>
  <si>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</si>
  <si>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</si>
  <si>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</si>
  <si>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</si>
  <si>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</si>
  <si>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</si>
  <si>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</si>
  <si>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</si>
  <si>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</si>
  <si>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</si>
  <si>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</si>
  <si>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</si>
  <si>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</si>
  <si>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</si>
  <si>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</si>
  <si>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</si>
  <si>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</si>
  <si>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</si>
  <si>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</si>
  <si>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</si>
  <si>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</si>
  <si>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</si>
  <si>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</si>
  <si>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</si>
  <si>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</si>
  <si>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</si>
  <si>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</si>
  <si>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</si>
  <si>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</si>
  <si>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</si>
  <si>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</si>
  <si>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</si>
  <si>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</si>
  <si>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</si>
  <si>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</si>
  <si>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</si>
  <si>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</si>
  <si>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</si>
  <si>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</si>
  <si>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</si>
  <si>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</si>
  <si>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</si>
  <si>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</si>
  <si>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</si>
  <si>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</si>
  <si>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</si>
  <si>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</si>
  <si>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</si>
  <si>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</si>
  <si>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</si>
  <si>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</si>
  <si>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</si>
  <si>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</si>
  <si>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</si>
  <si>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</si>
  <si>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</si>
  <si>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</si>
  <si>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</si>
  <si>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</si>
  <si>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</si>
  <si>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</si>
  <si>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</si>
  <si>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</si>
  <si>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</si>
  <si>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</si>
  <si>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</si>
  <si>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</si>
  <si>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</si>
  <si>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</si>
  <si>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</si>
  <si>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</si>
  <si>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</si>
  <si>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</si>
  <si>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</si>
  <si>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</si>
  <si>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</si>
  <si>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</si>
  <si>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</si>
  <si>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</si>
  <si>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</si>
  <si>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</si>
  <si>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</si>
  <si>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</si>
  <si>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</si>
  <si>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</si>
  <si>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</si>
  <si>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</si>
  <si>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</si>
  <si>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</si>
  <si>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</si>
  <si>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</si>
  <si>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</si>
  <si>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</si>
  <si>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</si>
  <si>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</si>
  <si>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</si>
  <si>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</si>
  <si>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</si>
  <si>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</si>
  <si>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</si>
  <si>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</si>
  <si>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</si>
  <si>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</si>
  <si>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</si>
  <si>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</si>
  <si>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</si>
  <si>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</si>
  <si>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</si>
  <si>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</si>
  <si>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</si>
  <si>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</si>
  <si>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</si>
  <si>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</si>
  <si>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</si>
  <si>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</si>
  <si>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</si>
  <si>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</si>
  <si>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</si>
  <si>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</si>
  <si>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</si>
  <si>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</si>
  <si>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</si>
  <si>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</si>
  <si>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</si>
  <si>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</si>
  <si>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</si>
  <si>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</si>
  <si>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</si>
  <si>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</si>
  <si>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</si>
  <si>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</si>
  <si>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</si>
  <si>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</si>
  <si>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</si>
  <si>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</si>
  <si>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</si>
  <si>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</si>
  <si>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</si>
  <si>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</si>
  <si>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</si>
  <si>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</si>
  <si>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</si>
  <si>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</si>
  <si>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</si>
  <si>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</si>
  <si>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</si>
  <si>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</si>
  <si>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</si>
  <si>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</si>
  <si>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</si>
  <si>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</si>
  <si>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</si>
  <si>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</si>
  <si>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</si>
  <si>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</si>
  <si>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</si>
  <si>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</si>
  <si>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</si>
  <si>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</si>
  <si>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</si>
  <si>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</si>
  <si>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</si>
  <si>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</si>
  <si>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</si>
  <si>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</si>
  <si>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</si>
  <si>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</si>
  <si>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</si>
  <si>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</si>
  <si>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</si>
  <si>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</si>
  <si>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</si>
  <si>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</si>
  <si>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</si>
  <si>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</si>
  <si>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</si>
  <si>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</si>
  <si>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</si>
  <si>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</si>
  <si>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</si>
  <si>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</si>
  <si>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</si>
  <si>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</si>
  <si>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</si>
  <si>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</si>
  <si>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</si>
  <si>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</si>
  <si>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</si>
  <si>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</si>
  <si>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</si>
  <si>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</si>
  <si>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</si>
  <si>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</si>
  <si>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</si>
  <si>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</si>
  <si>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</si>
  <si>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</si>
  <si>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</si>
  <si>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</si>
  <si>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</si>
  <si>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</si>
  <si>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</si>
  <si>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</si>
  <si>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</si>
  <si>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</si>
  <si>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</si>
  <si>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</si>
  <si>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</si>
  <si>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</si>
  <si>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</si>
  <si>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</si>
  <si>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</si>
  <si>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</si>
  <si>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</si>
  <si>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</si>
  <si>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</si>
  <si>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</si>
  <si>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</si>
  <si>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</si>
  <si>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</si>
  <si>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</si>
  <si>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</si>
  <si>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</si>
  <si>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</si>
  <si>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</si>
  <si>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</si>
  <si>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</si>
  <si>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</si>
  <si>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</si>
  <si>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</si>
  <si>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</si>
  <si>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</si>
  <si>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</si>
  <si>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</si>
  <si>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</si>
  <si>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</si>
  <si>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</si>
  <si>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</si>
  <si>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</si>
  <si>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</si>
  <si>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</si>
  <si>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</si>
  <si>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</si>
  <si>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</si>
  <si>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</si>
  <si>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</si>
  <si>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</si>
  <si>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</si>
  <si>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</si>
  <si>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</si>
  <si>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</si>
  <si>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</si>
  <si>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</si>
  <si>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</si>
  <si>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</si>
  <si>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</si>
  <si>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</si>
  <si>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</si>
  <si>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</si>
  <si>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</si>
  <si>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</si>
  <si>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</si>
  <si>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</si>
  <si>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</si>
  <si>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</si>
  <si>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</si>
  <si>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</si>
  <si>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</si>
  <si>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</si>
  <si>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</si>
  <si>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</si>
  <si>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</si>
  <si>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</si>
  <si>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</si>
  <si>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</si>
  <si>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</si>
  <si>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</si>
  <si>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</si>
  <si>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</si>
  <si>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</si>
  <si>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</si>
  <si>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</si>
  <si>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</si>
  <si>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</si>
  <si>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</si>
  <si>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</si>
  <si>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</si>
  <si>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</si>
  <si>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</si>
  <si>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</si>
  <si>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</si>
  <si>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</si>
  <si>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</si>
  <si>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</si>
  <si>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</si>
  <si>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</si>
  <si>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</si>
  <si>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</si>
  <si>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</si>
  <si>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</si>
  <si>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</si>
  <si>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</si>
  <si>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</si>
  <si>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</si>
  <si>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</si>
  <si>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</si>
  <si>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</si>
  <si>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</si>
  <si>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</si>
  <si>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</si>
  <si>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</si>
  <si>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</si>
  <si>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</si>
  <si>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</si>
  <si>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</si>
  <si>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</si>
  <si>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</si>
  <si>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</si>
  <si>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</si>
  <si>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</si>
  <si>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</si>
  <si>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</si>
  <si>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</si>
  <si>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</si>
  <si>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</si>
  <si>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</si>
  <si>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</si>
  <si>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</si>
  <si>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</si>
  <si>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</si>
  <si>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</si>
  <si>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</si>
  <si>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</si>
  <si>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</si>
  <si>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</si>
  <si>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</si>
  <si>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</si>
  <si>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</si>
  <si>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</si>
  <si>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</si>
  <si>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</si>
  <si>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</si>
  <si>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</si>
  <si>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</si>
  <si>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</si>
  <si>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</si>
  <si>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</si>
  <si>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</si>
  <si>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</si>
  <si>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</si>
  <si>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</si>
  <si>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</si>
  <si>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</si>
  <si>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</si>
  <si>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</si>
  <si>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</si>
  <si>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</si>
  <si>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</si>
  <si>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</si>
  <si>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</si>
  <si>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</si>
  <si>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</si>
  <si>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</si>
  <si>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</si>
  <si>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</si>
  <si>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</si>
  <si>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</si>
  <si>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</si>
  <si>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</si>
  <si>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</si>
  <si>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</si>
  <si>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</si>
  <si>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</si>
  <si>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</si>
  <si>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</si>
  <si>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</si>
  <si>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</si>
  <si>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</si>
  <si>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</si>
  <si>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</si>
  <si>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</si>
  <si>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</si>
  <si>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</si>
  <si>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</si>
  <si>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</si>
  <si>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</si>
  <si>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</si>
  <si>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</si>
  <si>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</si>
  <si>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</si>
  <si>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</si>
  <si>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</si>
  <si>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</si>
  <si>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</si>
  <si>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</si>
  <si>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</si>
  <si>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</si>
  <si>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</si>
  <si>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</si>
  <si>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</si>
  <si>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</si>
  <si>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</si>
  <si>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</si>
  <si>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</si>
  <si>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</si>
  <si>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</si>
  <si>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</si>
  <si>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</si>
  <si>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</si>
  <si>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</si>
  <si>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</si>
  <si>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</si>
  <si>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</si>
  <si>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</si>
  <si>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</si>
  <si>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</si>
  <si>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</si>
  <si>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</si>
  <si>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</si>
  <si>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</si>
  <si>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</si>
  <si>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</si>
  <si>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</si>
  <si>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</si>
  <si>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</si>
  <si>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</si>
  <si>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</si>
  <si>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</si>
  <si>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</si>
  <si>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</si>
  <si>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</si>
  <si>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</si>
  <si>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</si>
  <si>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</si>
  <si>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</si>
  <si>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</si>
  <si>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</si>
  <si>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</si>
  <si>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</si>
  <si>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</si>
  <si>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</si>
  <si>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</si>
  <si>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</si>
  <si>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</si>
  <si>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</si>
  <si>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</si>
  <si>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</si>
  <si>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</si>
  <si>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</si>
  <si>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</si>
  <si>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</si>
  <si>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</si>
  <si>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</si>
  <si>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</si>
  <si>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</si>
  <si>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</si>
  <si>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</si>
  <si>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</si>
  <si>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</si>
  <si>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</si>
  <si>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</si>
  <si>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</si>
  <si>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</si>
  <si>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</si>
  <si>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</si>
  <si>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</si>
  <si>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</si>
  <si>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</si>
  <si>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</si>
  <si>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</si>
  <si>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</si>
  <si>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</si>
  <si>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</si>
  <si>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</si>
  <si>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</si>
  <si>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</si>
  <si>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</si>
  <si>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</si>
  <si>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</si>
  <si>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</si>
  <si>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</si>
  <si>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</si>
  <si>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</si>
  <si>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</si>
  <si>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</si>
  <si>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</si>
  <si>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</si>
  <si>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</si>
  <si>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</si>
  <si>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</si>
  <si>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</si>
  <si>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</si>
  <si>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</si>
  <si>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</si>
  <si>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</si>
  <si>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</si>
  <si>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</si>
  <si>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</si>
  <si>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</si>
  <si>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</si>
  <si>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</si>
  <si>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</si>
  <si>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</si>
  <si>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</si>
  <si>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</si>
  <si>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</si>
  <si>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</si>
  <si>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</si>
  <si>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</si>
  <si>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</si>
  <si>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</si>
  <si>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</si>
  <si>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</si>
  <si>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</si>
  <si>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</si>
  <si>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</si>
  <si>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</si>
  <si>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</si>
  <si>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</si>
  <si>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</si>
  <si>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</si>
  <si>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</si>
  <si>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</si>
  <si>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</si>
  <si>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</si>
  <si>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</si>
  <si>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</si>
  <si>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</si>
  <si>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</si>
  <si>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</si>
  <si>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</si>
  <si>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</si>
  <si>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</si>
  <si>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</si>
  <si>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</si>
  <si>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</si>
  <si>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</si>
  <si>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</si>
  <si>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</si>
  <si>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</si>
  <si>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</si>
  <si>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</si>
  <si>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</si>
  <si>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</si>
  <si>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</si>
  <si>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</si>
  <si>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</si>
  <si>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</si>
  <si>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</si>
  <si>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</si>
  <si>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</si>
  <si>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</si>
  <si>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</si>
  <si>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</si>
  <si>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</si>
  <si>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</si>
  <si>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</si>
  <si>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</si>
  <si>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</si>
  <si>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</si>
  <si>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</si>
  <si>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</si>
  <si>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</si>
  <si>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</si>
  <si>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</si>
  <si>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</si>
  <si>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</si>
  <si>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</si>
  <si>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</si>
  <si>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</si>
  <si>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</si>
  <si>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</si>
  <si>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</si>
  <si>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</si>
  <si>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</si>
  <si>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</si>
  <si>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</si>
  <si>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</si>
  <si>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</si>
  <si>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</si>
  <si>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</si>
  <si>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</si>
  <si>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</si>
  <si>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</si>
  <si>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</si>
  <si>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</si>
  <si>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</si>
  <si>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</si>
  <si>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</si>
  <si>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</si>
  <si>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</si>
  <si>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</si>
  <si>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</si>
  <si>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</si>
  <si>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</si>
  <si>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</si>
  <si>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</si>
  <si>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</si>
  <si>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</si>
  <si>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</si>
  <si>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</si>
  <si>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</si>
  <si>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</si>
  <si>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</si>
  <si>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</si>
  <si>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</si>
  <si>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</si>
  <si>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</si>
  <si>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</si>
  <si>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</si>
  <si>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</si>
  <si>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</si>
  <si>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</si>
  <si>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</si>
  <si>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</si>
  <si>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</si>
  <si>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</si>
  <si>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</si>
  <si>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</si>
  <si>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</si>
  <si>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</si>
  <si>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</si>
  <si>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</si>
  <si>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</si>
  <si>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</si>
  <si>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</si>
  <si>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</si>
  <si>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</si>
  <si>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</si>
  <si>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</si>
  <si>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</si>
  <si>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</si>
  <si>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</si>
  <si>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</si>
  <si>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</si>
  <si>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</si>
  <si>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</si>
  <si>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</si>
  <si>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</si>
  <si>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</si>
  <si>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</si>
  <si>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</si>
  <si>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</si>
  <si>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</si>
  <si>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</si>
  <si>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</si>
  <si>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</si>
  <si>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</si>
  <si>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</si>
  <si>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</si>
  <si>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</si>
  <si>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</si>
  <si>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</si>
  <si>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</si>
  <si>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</si>
  <si>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</si>
  <si>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</si>
  <si>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</si>
  <si>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</si>
  <si>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</si>
  <si>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</si>
  <si>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</si>
  <si>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</si>
  <si>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</si>
  <si>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</si>
  <si>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</si>
  <si>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</si>
  <si>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</si>
  <si>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</si>
  <si>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</si>
  <si>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</si>
  <si>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</si>
  <si>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</si>
  <si>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</si>
  <si>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</si>
  <si>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</si>
  <si>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</si>
  <si>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</si>
  <si>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</si>
  <si>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</si>
  <si>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</si>
  <si>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</si>
  <si>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</si>
  <si>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</si>
  <si>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</si>
  <si>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</si>
  <si>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</si>
  <si>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</si>
  <si>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</si>
  <si>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</si>
  <si>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</si>
  <si>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</si>
  <si>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</si>
  <si>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</si>
  <si>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</si>
  <si>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</si>
  <si>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</si>
  <si>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</si>
  <si>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</si>
  <si>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</si>
  <si>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</si>
  <si>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</si>
  <si>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</si>
  <si>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</si>
  <si>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</si>
  <si>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</si>
  <si>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</si>
  <si>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</si>
  <si>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</si>
  <si>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</si>
  <si>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</si>
  <si>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</si>
  <si>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</si>
  <si>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</si>
  <si>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</si>
  <si>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</si>
  <si>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</si>
  <si>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</si>
  <si>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</si>
  <si>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</si>
  <si>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</si>
  <si>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</si>
  <si>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</si>
  <si>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</si>
  <si>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</si>
  <si>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</si>
  <si>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</si>
  <si>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</si>
  <si>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</si>
  <si>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</si>
  <si>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</si>
  <si>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</si>
  <si>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</si>
  <si>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</si>
  <si>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</si>
  <si>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</si>
  <si>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</si>
  <si>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</si>
  <si>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</si>
  <si>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</si>
  <si>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</si>
  <si>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</si>
  <si>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</si>
  <si>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</si>
  <si>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</si>
  <si>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</si>
  <si>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</si>
  <si>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</si>
  <si>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</si>
  <si>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</si>
  <si>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</si>
  <si>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</si>
  <si>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</si>
  <si>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</si>
  <si>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</si>
  <si>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</si>
  <si>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</si>
  <si>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</si>
  <si>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</si>
  <si>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</si>
  <si>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</si>
  <si>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</si>
  <si>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</si>
  <si>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</si>
  <si>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</si>
  <si>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</si>
  <si>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</si>
  <si>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</si>
  <si>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</si>
  <si>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</si>
  <si>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</si>
  <si>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</si>
  <si>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</si>
  <si>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</si>
  <si>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</si>
  <si>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</si>
  <si>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</si>
  <si>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</si>
  <si>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</si>
  <si>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</si>
  <si>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</si>
  <si>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</si>
  <si>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</si>
  <si>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</si>
  <si>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</si>
  <si>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</si>
  <si>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</si>
  <si>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</si>
  <si>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</si>
  <si>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</si>
  <si>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</si>
  <si>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</si>
  <si>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</si>
  <si>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</si>
  <si>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</si>
  <si>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</si>
  <si>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</si>
  <si>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</si>
  <si>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</si>
  <si>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</si>
  <si>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</si>
  <si>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</si>
  <si>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</si>
  <si>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</si>
  <si>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</si>
  <si>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</si>
  <si>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</si>
  <si>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</si>
  <si>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</si>
  <si>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</si>
  <si>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</si>
  <si>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</si>
  <si>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</si>
  <si>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</si>
  <si>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</si>
  <si>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</si>
  <si>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</si>
  <si>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</si>
  <si>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</si>
  <si>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</si>
  <si>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</si>
  <si>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</si>
  <si>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</si>
  <si>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</si>
  <si>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</si>
  <si>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</si>
  <si>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</si>
  <si>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</si>
  <si>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</si>
  <si>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</si>
  <si>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</si>
  <si>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</si>
  <si>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</si>
  <si>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</si>
  <si>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</si>
  <si>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</si>
  <si>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</si>
  <si>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</si>
  <si>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</si>
  <si>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</si>
  <si>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</si>
  <si>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</si>
  <si>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</si>
  <si>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</si>
  <si>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</si>
  <si>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</si>
  <si>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</si>
  <si>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</si>
  <si>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</si>
  <si>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</si>
  <si>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</si>
  <si>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</si>
  <si>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</si>
  <si>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</si>
  <si>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</si>
  <si>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</si>
  <si>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</si>
  <si>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</si>
  <si>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</si>
  <si>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</si>
  <si>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</si>
  <si>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</si>
  <si>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</si>
  <si>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</si>
  <si>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</si>
  <si>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</si>
  <si>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</si>
  <si>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</si>
  <si>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</si>
  <si>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</si>
  <si>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</si>
  <si>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</si>
  <si>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</si>
  <si>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</si>
  <si>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</si>
  <si>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</si>
  <si>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</si>
  <si>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</si>
  <si>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</si>
  <si>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</si>
  <si>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</si>
  <si>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</si>
  <si>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</si>
  <si>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</si>
  <si>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</si>
  <si>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</si>
  <si>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</si>
  <si>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</si>
  <si>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</si>
  <si>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</si>
  <si>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</si>
  <si>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</si>
  <si>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</si>
  <si>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</si>
  <si>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</si>
  <si>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</si>
  <si>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</si>
  <si>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</si>
  <si>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</si>
  <si>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</si>
  <si>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</si>
  <si>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</si>
  <si>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</si>
  <si>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</si>
  <si>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</si>
  <si>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</si>
  <si>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</si>
  <si>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</si>
  <si>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</si>
  <si>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</si>
  <si>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</si>
  <si>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</si>
  <si>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</si>
  <si>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</si>
  <si>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</si>
  <si>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</si>
  <si>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</si>
  <si>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</si>
  <si>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</si>
  <si>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</si>
  <si>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</si>
  <si>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</si>
  <si>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</si>
  <si>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</si>
  <si>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</si>
  <si>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</si>
  <si>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</si>
  <si>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</si>
  <si>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</si>
  <si>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</si>
  <si>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</si>
  <si>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</si>
  <si>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</si>
  <si>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</si>
  <si>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</si>
  <si>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</si>
  <si>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</si>
  <si>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</si>
  <si>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</si>
  <si>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</si>
  <si>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</si>
  <si>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</si>
  <si>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</si>
  <si>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</si>
  <si>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</si>
  <si>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</si>
  <si>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</si>
  <si>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</si>
  <si>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</si>
  <si>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</si>
  <si>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</si>
  <si>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</si>
  <si>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</si>
  <si>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</si>
  <si>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</si>
  <si>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</si>
  <si>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</si>
  <si>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</si>
  <si>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</si>
  <si>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</si>
  <si>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</si>
  <si>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</si>
  <si>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</si>
  <si>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</si>
  <si>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</si>
  <si>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</si>
  <si>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</si>
  <si>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</si>
  <si>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</si>
  <si>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</si>
  <si>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</si>
  <si>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</si>
  <si>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</si>
  <si>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</si>
  <si>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</si>
  <si>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</si>
  <si>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</si>
  <si>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</si>
  <si>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</si>
  <si>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</si>
  <si>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</si>
  <si>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</si>
  <si>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</si>
  <si>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</si>
  <si>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</si>
  <si>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</si>
  <si>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</si>
  <si>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</si>
  <si>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</si>
  <si>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</si>
  <si>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</si>
  <si>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</si>
  <si>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</si>
  <si>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</si>
  <si>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</si>
  <si>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</si>
  <si>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</si>
  <si>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</si>
  <si>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</si>
  <si>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</si>
  <si>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</si>
  <si>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</si>
  <si>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</si>
  <si>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</si>
  <si>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</si>
  <si>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</si>
  <si>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</si>
  <si>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</si>
  <si>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</si>
  <si>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</si>
  <si>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</si>
  <si>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</si>
  <si>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</si>
  <si>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</si>
  <si>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</si>
  <si>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</si>
  <si>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</si>
  <si>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</si>
  <si>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</si>
  <si>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</si>
  <si>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</si>
  <si>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</si>
  <si>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</si>
  <si>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</si>
  <si>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</si>
  <si>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</si>
  <si>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</si>
  <si>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</si>
  <si>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</si>
  <si>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</si>
  <si>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</si>
  <si>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</si>
  <si>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</si>
  <si>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</si>
  <si>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</si>
  <si>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</si>
  <si>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</si>
  <si>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</si>
  <si>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</si>
  <si>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</si>
  <si>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</si>
  <si>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</si>
  <si>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</si>
  <si>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</si>
  <si>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</si>
  <si>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</si>
  <si>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</si>
  <si>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</si>
  <si>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</si>
  <si>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</si>
  <si>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</si>
  <si>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</si>
  <si>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</si>
  <si>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</si>
  <si>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</si>
  <si>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</si>
  <si>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</si>
  <si>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</si>
  <si>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</si>
  <si>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</si>
  <si>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</si>
  <si>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</si>
  <si>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</si>
  <si>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</si>
  <si>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</si>
  <si>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</si>
  <si>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</si>
  <si>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</si>
  <si>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</si>
  <si>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</si>
  <si>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</si>
  <si>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</si>
  <si>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</si>
  <si>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</si>
  <si>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</si>
  <si>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</si>
  <si>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</si>
  <si>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</si>
  <si>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</si>
  <si>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</si>
  <si>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</si>
  <si>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</si>
  <si>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</si>
  <si>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</si>
  <si>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</si>
  <si>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</si>
  <si>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</si>
  <si>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</si>
  <si>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</si>
  <si>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</si>
  <si>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</si>
  <si>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</si>
  <si>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</si>
  <si>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</si>
  <si>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</si>
  <si>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</si>
  <si>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</si>
  <si>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</si>
  <si>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</si>
  <si>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</si>
  <si>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</si>
  <si>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</si>
  <si>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</si>
  <si>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</si>
  <si>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</si>
  <si>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</si>
  <si>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</si>
  <si>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</si>
  <si>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</si>
  <si>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</si>
  <si>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</si>
  <si>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</si>
  <si>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</si>
  <si>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</si>
  <si>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</si>
  <si>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</si>
  <si>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</si>
  <si>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</si>
  <si>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</si>
  <si>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</si>
  <si>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</si>
  <si>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</si>
  <si>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</si>
  <si>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</si>
  <si>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</si>
  <si>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</si>
  <si>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</si>
  <si>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</si>
  <si>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</si>
  <si>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</si>
  <si>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</si>
  <si>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</si>
  <si>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</si>
  <si>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</si>
  <si>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</si>
  <si>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</si>
  <si>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</si>
  <si>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</si>
  <si>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</si>
  <si>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</si>
  <si>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</si>
  <si>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</si>
  <si>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</si>
  <si>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</si>
  <si>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</si>
  <si>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</si>
  <si>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</si>
  <si>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</si>
  <si>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</si>
  <si>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</si>
  <si>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</si>
  <si>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</si>
  <si>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</si>
  <si>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</si>
  <si>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</si>
  <si>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</si>
  <si>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</si>
  <si>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</si>
  <si>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</si>
  <si>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</si>
  <si>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</si>
  <si>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</si>
  <si>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</si>
  <si>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</si>
  <si>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</si>
  <si>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</si>
  <si>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</si>
  <si>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</si>
  <si>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</si>
  <si>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</si>
  <si>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</si>
  <si>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</si>
  <si>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</si>
  <si>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</si>
  <si>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</si>
  <si>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</si>
  <si>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</si>
  <si>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</si>
  <si>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</si>
  <si>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</si>
  <si>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</si>
  <si>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</si>
  <si>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</si>
  <si>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</si>
  <si>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</si>
  <si>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</si>
  <si>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</si>
  <si>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</si>
  <si>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</si>
  <si>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</si>
  <si>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</si>
  <si>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</si>
  <si>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</si>
  <si>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</si>
  <si>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</si>
  <si>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</si>
  <si>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</si>
  <si>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</si>
  <si>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</si>
  <si>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</si>
  <si>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</si>
  <si>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</si>
  <si>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</si>
  <si>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</si>
  <si>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</si>
  <si>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</si>
  <si>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</si>
  <si>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</si>
  <si>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</si>
  <si>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</si>
  <si>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</si>
  <si>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</si>
  <si>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</si>
  <si>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</si>
  <si>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</si>
  <si>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</si>
  <si>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</si>
  <si>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</si>
  <si>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</si>
  <si>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</si>
  <si>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</si>
  <si>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</si>
  <si>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</si>
  <si>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</si>
  <si>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</si>
  <si>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</si>
  <si>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</si>
  <si>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</si>
  <si>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</si>
  <si>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</si>
  <si>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</si>
  <si>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</si>
  <si>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</si>
  <si>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</si>
  <si>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</si>
  <si>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</si>
  <si>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</si>
  <si>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</si>
  <si>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</si>
  <si>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</si>
  <si>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</si>
  <si>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</si>
  <si>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</si>
  <si>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</si>
  <si>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</si>
  <si>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</si>
  <si>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</si>
  <si>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</si>
  <si>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</si>
  <si>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</si>
  <si>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</si>
  <si>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</si>
  <si>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</si>
  <si>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</si>
  <si>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</si>
  <si>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</si>
  <si>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</si>
  <si>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</si>
  <si>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</si>
  <si>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</si>
  <si>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</si>
  <si>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</si>
  <si>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</si>
  <si>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</si>
  <si>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</si>
  <si>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</si>
  <si>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</si>
  <si>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</si>
  <si>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</si>
  <si>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</si>
  <si>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</si>
  <si>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</si>
  <si>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</si>
  <si>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</si>
  <si>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</si>
  <si>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</si>
  <si>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</si>
  <si>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</si>
  <si>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</si>
  <si>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</si>
  <si>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</si>
  <si>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</si>
  <si>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</si>
  <si>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</si>
  <si>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</si>
  <si>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</si>
  <si>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</si>
  <si>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</si>
  <si>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</si>
  <si>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</si>
  <si>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</si>
  <si>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</si>
  <si>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</si>
  <si>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</si>
  <si>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</si>
  <si>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</si>
  <si>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</si>
  <si>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</si>
  <si>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</si>
  <si>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</si>
  <si>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</si>
  <si>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</si>
  <si>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</si>
  <si>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</si>
  <si>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</si>
  <si>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</si>
  <si>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</si>
  <si>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</si>
  <si>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</si>
  <si>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</si>
  <si>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</si>
  <si>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</si>
  <si>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</si>
  <si>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</si>
  <si>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</si>
  <si>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</si>
  <si>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</si>
  <si>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</si>
  <si>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</si>
  <si>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</si>
  <si>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</si>
  <si>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</si>
  <si>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</si>
  <si>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</si>
  <si>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</si>
  <si>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</si>
  <si>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</si>
  <si>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</si>
  <si>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</si>
  <si>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</si>
  <si>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</si>
  <si>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</si>
  <si>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</si>
  <si>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</si>
  <si>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</si>
  <si>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</si>
  <si>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</si>
  <si>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</si>
  <si>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</si>
  <si>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</si>
  <si>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</si>
  <si>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</si>
  <si>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</si>
  <si>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</si>
  <si>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</si>
  <si>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</si>
  <si>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</si>
  <si>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</si>
  <si>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</si>
  <si>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</si>
  <si>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</si>
  <si>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</si>
  <si>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</si>
  <si>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</si>
  <si>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</si>
  <si>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</si>
  <si>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</si>
  <si>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</si>
  <si>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</si>
  <si>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</si>
  <si>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</si>
  <si>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</si>
  <si>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</si>
  <si>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</si>
  <si>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</si>
  <si>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</si>
  <si>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</si>
  <si>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</si>
  <si>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</si>
  <si>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</si>
  <si>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</si>
  <si>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</si>
  <si>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</si>
  <si>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</si>
  <si>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</si>
  <si>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</si>
  <si>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</si>
  <si>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</si>
  <si>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</si>
  <si>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</si>
  <si>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</si>
  <si>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</si>
  <si>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</si>
  <si>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</si>
  <si>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</si>
  <si>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</si>
  <si>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</si>
  <si>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</si>
  <si>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</si>
  <si>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</si>
  <si>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</si>
  <si>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</si>
  <si>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</si>
  <si>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</si>
  <si>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</si>
  <si>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</si>
  <si>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</si>
  <si>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</si>
  <si>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</si>
  <si>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</si>
  <si>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</si>
  <si>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</si>
  <si>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</si>
  <si>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</si>
  <si>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</si>
  <si>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</si>
  <si>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</si>
  <si>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</si>
  <si>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</si>
  <si>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</si>
  <si>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</si>
  <si>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</si>
  <si>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</si>
  <si>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</si>
  <si>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</si>
  <si>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</si>
  <si>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</si>
  <si>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</si>
  <si>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</si>
  <si>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</si>
  <si>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</si>
  <si>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</si>
  <si>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</si>
  <si>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</si>
  <si>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</si>
  <si>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</si>
  <si>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</si>
  <si>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</si>
  <si>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</si>
  <si>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</si>
  <si>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</si>
  <si>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</si>
  <si>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</si>
  <si>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</si>
  <si>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</si>
  <si>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</si>
  <si>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</si>
  <si>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</si>
  <si>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</si>
  <si>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</si>
  <si>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</si>
  <si>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</si>
  <si>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</si>
  <si>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</si>
  <si>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</si>
  <si>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</si>
  <si>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</si>
  <si>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</si>
  <si>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</si>
  <si>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</si>
  <si>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</si>
  <si>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</si>
  <si>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</si>
  <si>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</si>
  <si>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</si>
  <si>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</si>
  <si>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</si>
  <si>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</si>
  <si>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</si>
  <si>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</si>
  <si>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</si>
  <si>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</si>
  <si>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</si>
  <si>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</si>
  <si>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</si>
  <si>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</si>
  <si>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</si>
  <si>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</si>
  <si>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</si>
  <si>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</si>
  <si>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</si>
  <si>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</si>
  <si>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</si>
  <si>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</si>
  <si>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</si>
  <si>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</si>
  <si>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</si>
  <si>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</si>
  <si>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</si>
  <si>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</si>
  <si>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</si>
  <si>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</si>
  <si>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</si>
  <si>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</si>
  <si>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</si>
  <si>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</si>
  <si>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</si>
  <si>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</si>
  <si>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</si>
  <si>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</si>
  <si>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</si>
  <si>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</si>
  <si>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</si>
  <si>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</si>
  <si>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</si>
  <si>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</si>
  <si>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</si>
  <si>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</si>
  <si>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</si>
  <si>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</si>
  <si>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</si>
  <si>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</si>
  <si>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</si>
  <si>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</si>
  <si>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</si>
  <si>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</si>
  <si>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</si>
  <si>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</si>
  <si>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</si>
  <si>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</si>
  <si>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</si>
  <si>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</si>
  <si>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</si>
  <si>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</si>
  <si>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</si>
  <si>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</si>
  <si>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</si>
  <si>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</si>
  <si>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</si>
  <si>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</si>
  <si>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</si>
  <si>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</si>
  <si>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</si>
  <si>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</si>
  <si>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</si>
  <si>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</si>
  <si>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</si>
  <si>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</si>
  <si>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</si>
  <si>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</si>
  <si>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</si>
  <si>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</si>
  <si>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</si>
  <si>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</si>
  <si>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</si>
  <si>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</si>
  <si>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</si>
  <si>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</si>
  <si>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</si>
  <si>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</si>
  <si>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</si>
  <si>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</si>
  <si>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</si>
  <si>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</si>
  <si>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</si>
  <si>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</si>
  <si>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</si>
  <si>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</si>
  <si>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</si>
  <si>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</si>
  <si>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</si>
  <si>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</si>
  <si>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</si>
  <si>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</si>
  <si>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</si>
  <si>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</si>
  <si>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</si>
  <si>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</si>
  <si>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</si>
  <si>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</si>
  <si>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</si>
  <si>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</si>
  <si>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</si>
  <si>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</si>
  <si>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</si>
  <si>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</si>
  <si>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</si>
  <si>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</si>
  <si>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</si>
  <si>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</si>
  <si>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</si>
  <si>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</si>
  <si>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</si>
  <si>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</si>
  <si>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</si>
  <si>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</si>
  <si>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</si>
  <si>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</si>
  <si>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</si>
  <si>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</si>
  <si>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</si>
  <si>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</si>
  <si>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</si>
  <si>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</si>
  <si>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</si>
  <si>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</si>
  <si>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</si>
  <si>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</si>
  <si>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</si>
  <si>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</si>
  <si>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</si>
  <si>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</si>
  <si>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</si>
  <si>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</si>
  <si>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</si>
  <si>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</si>
  <si>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</si>
  <si>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</si>
  <si>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</si>
  <si>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</si>
  <si>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</si>
  <si>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</si>
  <si>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</si>
  <si>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</si>
  <si>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</si>
  <si>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</si>
  <si>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</si>
  <si>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</si>
  <si>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</si>
  <si>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</si>
  <si>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</si>
  <si>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</si>
  <si>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</si>
  <si>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</si>
  <si>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</si>
  <si>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</si>
  <si>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</si>
  <si>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</si>
  <si>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</si>
  <si>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</si>
  <si>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</si>
  <si>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</si>
  <si>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</si>
  <si>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</si>
  <si>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</si>
  <si>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</si>
  <si>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</si>
  <si>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</si>
  <si>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</si>
  <si>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</si>
  <si>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</si>
  <si>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</si>
  <si>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</si>
  <si>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</si>
  <si>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</si>
  <si>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</si>
  <si>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</si>
  <si>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</si>
  <si>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</si>
  <si>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</si>
  <si>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</si>
  <si>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</si>
  <si>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</si>
  <si>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</si>
  <si>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</si>
  <si>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</si>
  <si>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</si>
  <si>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</si>
  <si>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</si>
  <si>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</si>
  <si>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</si>
  <si>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</si>
  <si>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</si>
  <si>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</si>
  <si>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</si>
  <si>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</si>
  <si>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</si>
  <si>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</si>
  <si>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</si>
  <si>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</si>
  <si>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</si>
  <si>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</si>
  <si>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</si>
  <si>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</si>
  <si>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</si>
  <si>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</si>
  <si>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</si>
  <si>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</si>
  <si>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</si>
  <si>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</si>
  <si>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</si>
  <si>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</si>
  <si>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</si>
  <si>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</si>
  <si>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</si>
  <si>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</si>
  <si>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</si>
  <si>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</si>
  <si>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</si>
  <si>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</si>
  <si>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</si>
  <si>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</si>
  <si>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</si>
  <si>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</si>
  <si>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</si>
  <si>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</si>
  <si>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</si>
  <si>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</si>
  <si>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</si>
  <si>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</si>
  <si>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</si>
  <si>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</si>
  <si>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</si>
  <si>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</si>
  <si>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</si>
  <si>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</si>
  <si>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</si>
  <si>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</si>
  <si>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</si>
  <si>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</si>
  <si>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</si>
  <si>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</si>
  <si>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</si>
  <si>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</si>
  <si>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</si>
  <si>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</si>
  <si>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</si>
  <si>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</si>
  <si>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</si>
  <si>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</si>
  <si>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</si>
  <si>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</si>
  <si>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</si>
  <si>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</si>
  <si>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</si>
  <si>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</si>
  <si>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</si>
  <si>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</si>
  <si>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</si>
  <si>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</si>
  <si>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</si>
  <si>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</si>
  <si>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</si>
  <si>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</si>
  <si>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</si>
  <si>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</si>
  <si>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</si>
  <si>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</si>
  <si>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</si>
  <si>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</si>
  <si>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</si>
  <si>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</si>
  <si>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</si>
  <si>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</si>
  <si>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</si>
  <si>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</si>
  <si>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</si>
  <si>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</si>
  <si>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</si>
  <si>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</si>
  <si>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</si>
  <si>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</si>
  <si>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</si>
  <si>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</si>
  <si>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</si>
  <si>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</si>
  <si>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</si>
  <si>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</si>
  <si>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</si>
  <si>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</si>
  <si>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</si>
  <si>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</si>
  <si>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</si>
  <si>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</si>
  <si>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</si>
  <si>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</si>
  <si>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</si>
  <si>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</si>
  <si>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</si>
  <si>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</si>
  <si>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</si>
  <si>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</si>
  <si>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</si>
  <si>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</si>
  <si>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</si>
  <si>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</si>
  <si>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</si>
  <si>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</si>
  <si>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</si>
  <si>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</si>
  <si>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</si>
  <si>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</si>
  <si>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</si>
  <si>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</si>
  <si>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</si>
  <si>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</si>
  <si>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</si>
  <si>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</si>
  <si>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</si>
  <si>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</si>
  <si>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</si>
  <si>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</si>
  <si>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</si>
  <si>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</si>
  <si>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</si>
  <si>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</si>
  <si>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</si>
  <si>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</si>
  <si>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</si>
  <si>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</si>
  <si>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</si>
  <si>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</si>
  <si>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</si>
  <si>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</si>
  <si>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</si>
  <si>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</si>
  <si>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</si>
  <si>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</si>
  <si>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</si>
  <si>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</si>
  <si>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</si>
  <si>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</si>
  <si>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</si>
  <si>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</si>
  <si>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</si>
  <si>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</si>
  <si>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</si>
  <si>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</si>
  <si>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</si>
  <si>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</si>
  <si>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</si>
  <si>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</si>
  <si>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</si>
  <si>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</si>
  <si>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</si>
  <si>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</si>
  <si>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</si>
  <si>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</si>
  <si>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</si>
  <si>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</si>
  <si>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</si>
  <si>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</si>
  <si>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</si>
  <si>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</si>
  <si>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</si>
  <si>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</si>
  <si>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</si>
  <si>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</si>
  <si>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</si>
  <si>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</si>
  <si>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</si>
  <si>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</si>
  <si>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</si>
  <si>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</si>
  <si>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</si>
  <si>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</si>
  <si>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</si>
  <si>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</si>
  <si>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</si>
  <si>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</si>
  <si>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</si>
  <si>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</si>
  <si>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</si>
  <si>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</si>
  <si>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</si>
  <si>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</si>
  <si>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</si>
  <si>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</si>
  <si>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</si>
  <si>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</si>
  <si>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</si>
  <si>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</si>
  <si>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</si>
  <si>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</si>
  <si>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</si>
  <si>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</si>
  <si>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</si>
  <si>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</si>
  <si>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</si>
  <si>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</si>
  <si>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</si>
  <si>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</si>
  <si>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</si>
  <si>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</si>
  <si>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</si>
  <si>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</si>
  <si>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</si>
  <si>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</si>
  <si>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</si>
  <si>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</si>
  <si>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</si>
  <si>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</si>
  <si>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</si>
  <si>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</si>
  <si>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</si>
  <si>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</si>
  <si>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</si>
  <si>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</si>
  <si>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</si>
  <si>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</si>
  <si>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</si>
  <si>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</si>
  <si>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</si>
  <si>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</si>
  <si>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</si>
  <si>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</si>
  <si>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</si>
  <si>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</si>
  <si>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</si>
  <si>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</si>
  <si>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</si>
  <si>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</si>
  <si>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</si>
  <si>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</si>
  <si>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</si>
  <si>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</si>
  <si>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</si>
  <si>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</si>
  <si>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</si>
  <si>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</si>
  <si>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</si>
  <si>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</si>
  <si>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</si>
  <si>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</si>
  <si>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</si>
  <si>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</si>
  <si>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</si>
  <si>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</si>
  <si>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</si>
  <si>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</si>
  <si>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</si>
  <si>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</si>
  <si>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</si>
  <si>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</si>
  <si>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</si>
  <si>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</si>
  <si>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</si>
  <si>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</si>
  <si>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</si>
  <si>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</si>
  <si>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</si>
  <si>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</si>
  <si>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</si>
  <si>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</si>
  <si>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</si>
  <si>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</si>
  <si>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</si>
  <si>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</si>
  <si>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</si>
  <si>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</si>
  <si>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</si>
  <si>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</si>
  <si>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</si>
  <si>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</si>
  <si>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</si>
  <si>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</si>
  <si>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</si>
  <si>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</si>
  <si>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</si>
  <si>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</si>
  <si>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</si>
  <si>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</si>
  <si>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</si>
  <si>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</si>
  <si>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</si>
  <si>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</si>
  <si>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</si>
  <si>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</si>
  <si>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</si>
  <si>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</si>
  <si>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</si>
  <si>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</si>
  <si>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</si>
  <si>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</si>
  <si>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</si>
  <si>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</si>
  <si>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</si>
  <si>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</si>
  <si>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</si>
  <si>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</si>
  <si>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</si>
  <si>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</si>
  <si>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</si>
  <si>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</si>
  <si>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</si>
  <si>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</si>
  <si>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</si>
  <si>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</si>
  <si>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</si>
  <si>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</si>
  <si>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</si>
  <si>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</si>
  <si>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</si>
  <si>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</si>
  <si>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</si>
  <si>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</si>
  <si>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</si>
  <si>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</si>
  <si>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</si>
  <si>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</si>
  <si>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</si>
  <si>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</si>
  <si>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</si>
  <si>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</si>
  <si>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</si>
  <si>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</si>
  <si>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</si>
  <si>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</si>
  <si>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</si>
  <si>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</si>
  <si>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</si>
  <si>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</si>
  <si>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</si>
  <si>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</si>
  <si>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</si>
  <si>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</si>
  <si>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</si>
  <si>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</si>
  <si>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</si>
  <si>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</si>
  <si>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</si>
  <si>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</si>
  <si>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</si>
  <si>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</si>
  <si>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</si>
  <si>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</si>
  <si>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</si>
  <si>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</si>
  <si>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</si>
  <si>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</si>
  <si>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</si>
  <si>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</si>
  <si>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</si>
  <si>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</si>
  <si>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</si>
  <si>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</si>
  <si>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</si>
  <si>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</si>
  <si>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</si>
  <si>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</si>
  <si>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</si>
  <si>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</si>
  <si>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</si>
  <si>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</si>
  <si>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</si>
  <si>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</si>
  <si>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</si>
  <si>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</si>
  <si>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</si>
  <si>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</si>
  <si>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</si>
  <si>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</si>
  <si>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</si>
  <si>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</si>
  <si>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</si>
  <si>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</si>
  <si>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</si>
  <si>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</si>
  <si>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</si>
  <si>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</si>
  <si>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</si>
  <si>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</si>
  <si>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</si>
  <si>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</si>
  <si>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</si>
  <si>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</si>
  <si>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</si>
  <si>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</si>
  <si>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</si>
  <si>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</si>
  <si>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</si>
  <si>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</si>
  <si>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</si>
  <si>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</si>
  <si>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</si>
  <si>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</si>
  <si>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</si>
  <si>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</si>
  <si>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</si>
  <si>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</si>
  <si>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</si>
  <si>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</si>
  <si>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</si>
  <si>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</si>
  <si>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</si>
  <si>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</si>
  <si>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</si>
  <si>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</si>
  <si>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</si>
  <si>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</si>
  <si>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</si>
  <si>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</si>
  <si>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</si>
  <si>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</si>
  <si>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</si>
  <si>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</si>
  <si>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</si>
  <si>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</si>
  <si>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</si>
  <si>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</si>
  <si>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</si>
  <si>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</si>
  <si>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</si>
  <si>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</si>
  <si>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</si>
  <si>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</si>
  <si>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</si>
  <si>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</si>
  <si>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</si>
  <si>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</si>
  <si>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</si>
  <si>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</si>
  <si>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</si>
  <si>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</si>
  <si>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</si>
  <si>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</si>
  <si>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</si>
  <si>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</si>
  <si>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</si>
  <si>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</si>
  <si>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</si>
  <si>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</si>
  <si>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</si>
  <si>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</si>
  <si>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</si>
  <si>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</si>
  <si>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</si>
  <si>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</si>
  <si>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</si>
  <si>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</si>
  <si>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</si>
  <si>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</si>
  <si>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</si>
  <si>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</si>
  <si>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</si>
  <si>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</si>
  <si>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</si>
  <si>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</si>
  <si>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</si>
  <si>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</si>
  <si>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</si>
  <si>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</si>
  <si>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</si>
  <si>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</si>
  <si>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</si>
  <si>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</si>
  <si>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</si>
  <si>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</si>
  <si>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</si>
  <si>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</si>
  <si>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</si>
  <si>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</si>
  <si>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</si>
  <si>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</si>
  <si>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</si>
  <si>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</si>
  <si>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</si>
  <si>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</si>
  <si>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</si>
  <si>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</si>
  <si>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</si>
  <si>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</si>
  <si>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</si>
  <si>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</si>
  <si>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</si>
  <si>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</si>
  <si>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</si>
  <si>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</si>
  <si>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</si>
  <si>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</si>
  <si>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</si>
  <si>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</si>
  <si>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</si>
  <si>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</si>
  <si>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</si>
  <si>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</si>
  <si>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</si>
  <si>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</si>
  <si>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</si>
  <si>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</si>
  <si>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</si>
  <si>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</si>
  <si>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</si>
  <si>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</si>
  <si>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</si>
  <si>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</si>
  <si>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</si>
  <si>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</si>
  <si>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</si>
  <si>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</si>
  <si>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</si>
  <si>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</si>
  <si>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</si>
  <si>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</si>
  <si>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</si>
  <si>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</si>
  <si>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</si>
  <si>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</si>
  <si>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</si>
  <si>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</si>
  <si>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</si>
  <si>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</si>
  <si>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</si>
  <si>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</si>
  <si>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</si>
  <si>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</si>
  <si>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</si>
  <si>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</si>
  <si>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</si>
  <si>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</si>
  <si>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</si>
  <si>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</si>
  <si>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</si>
  <si>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</si>
  <si>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</si>
  <si>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</si>
  <si>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</si>
  <si>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</si>
  <si>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</si>
  <si>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</si>
  <si>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</si>
  <si>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</si>
  <si>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</si>
  <si>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</si>
  <si>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</si>
  <si>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</si>
  <si>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</si>
  <si>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</si>
  <si>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</si>
  <si>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</si>
  <si>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</si>
  <si>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</si>
  <si>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</si>
  <si>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</si>
  <si>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</si>
  <si>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</si>
  <si>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</si>
  <si>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</si>
  <si>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</si>
  <si>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</si>
  <si>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</si>
  <si>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</si>
  <si>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</si>
  <si>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</si>
  <si>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</si>
  <si>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</si>
  <si>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</si>
  <si>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</si>
  <si>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</si>
  <si>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</si>
  <si>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</si>
  <si>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</si>
  <si>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</si>
  <si>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</si>
  <si>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</si>
  <si>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</si>
  <si>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</si>
  <si>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</si>
  <si>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</si>
  <si>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</si>
  <si>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</si>
  <si>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</si>
  <si>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</si>
  <si>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</si>
  <si>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</si>
  <si>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</si>
  <si>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</si>
  <si>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</si>
  <si>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</si>
  <si>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</si>
  <si>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</si>
  <si>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</si>
  <si>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</si>
  <si>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</si>
  <si>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</si>
  <si>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</si>
  <si>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</si>
  <si>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</si>
  <si>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</si>
  <si>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</si>
  <si>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</si>
  <si>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</si>
  <si>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</si>
  <si>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</si>
  <si>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</si>
  <si>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</si>
  <si>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</si>
  <si>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</si>
  <si>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</si>
  <si>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</si>
  <si>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</si>
  <si>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</si>
  <si>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</si>
  <si>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</si>
  <si>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</si>
  <si>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</si>
  <si>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</si>
  <si>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</si>
  <si>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</si>
  <si>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</si>
  <si>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</si>
  <si>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</si>
  <si>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</si>
  <si>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</si>
  <si>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</si>
  <si>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</si>
  <si>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</si>
  <si>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</si>
  <si>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</si>
  <si>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</si>
  <si>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</si>
  <si>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</si>
  <si>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</si>
  <si>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</si>
  <si>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</si>
  <si>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</si>
  <si>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</si>
  <si>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</si>
  <si>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</si>
  <si>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</si>
  <si>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</si>
  <si>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</si>
  <si>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</si>
  <si>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</si>
  <si>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</si>
  <si>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</si>
  <si>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</si>
  <si>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</si>
  <si>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</si>
  <si>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</si>
  <si>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</si>
  <si>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</si>
  <si>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</si>
  <si>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</si>
  <si>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</si>
  <si>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</si>
  <si>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</si>
  <si>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</si>
  <si>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</si>
  <si>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</si>
  <si>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</si>
  <si>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</si>
  <si>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</si>
  <si>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</si>
  <si>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</si>
  <si>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</si>
  <si>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</si>
  <si>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</si>
  <si>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</si>
  <si>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</si>
  <si>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</si>
  <si>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</si>
  <si>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</si>
  <si>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</si>
  <si>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</si>
  <si>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</si>
  <si>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</si>
  <si>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</si>
  <si>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</si>
  <si>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</si>
  <si>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</si>
  <si>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</si>
  <si>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</si>
  <si>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</si>
  <si>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</si>
  <si>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</si>
  <si>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</si>
  <si>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</si>
  <si>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</si>
  <si>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</si>
  <si>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</si>
  <si>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</si>
  <si>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</si>
  <si>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</si>
  <si>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</si>
  <si>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</si>
  <si>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</si>
  <si>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</si>
  <si>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</si>
  <si>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</si>
  <si>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</si>
  <si>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</si>
  <si>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</si>
  <si>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</si>
  <si>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</si>
  <si>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</si>
  <si>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</si>
  <si>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</si>
  <si>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</si>
  <si>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</si>
  <si>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</si>
  <si>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</si>
  <si>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</si>
  <si>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</si>
  <si>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</si>
  <si>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</si>
  <si>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</si>
  <si>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</si>
  <si>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</si>
  <si>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</si>
  <si>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</si>
  <si>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</si>
  <si>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</si>
  <si>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</si>
  <si>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</si>
  <si>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</si>
  <si>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</si>
  <si>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</si>
  <si>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</si>
  <si>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</si>
  <si>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</si>
  <si>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</si>
  <si>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</si>
  <si>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</si>
  <si>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</si>
  <si>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</si>
  <si>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</si>
  <si>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</si>
  <si>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</si>
  <si>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</si>
  <si>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</si>
  <si>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</si>
  <si>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</si>
  <si>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</si>
  <si>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</si>
  <si>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</si>
  <si>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</si>
  <si>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</si>
  <si>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</si>
  <si>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</si>
  <si>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</si>
  <si>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</si>
  <si>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</si>
  <si>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</si>
  <si>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</si>
  <si>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</si>
  <si>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</si>
  <si>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</si>
  <si>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</si>
  <si>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</si>
  <si>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</si>
  <si>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</si>
  <si>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</si>
  <si>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</si>
  <si>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</si>
  <si>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</si>
  <si>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</si>
  <si>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</si>
  <si>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</si>
  <si>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</si>
  <si>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</si>
  <si>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</si>
  <si>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</si>
  <si>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</si>
  <si>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</si>
  <si>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</si>
  <si>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</si>
  <si>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</si>
  <si>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</si>
  <si>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</si>
  <si>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</si>
  <si>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</si>
  <si>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</si>
  <si>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</si>
  <si>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</si>
  <si>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</si>
  <si>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</si>
  <si>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</si>
  <si>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</si>
  <si>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</si>
  <si>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</si>
  <si>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</si>
  <si>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</si>
  <si>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</si>
  <si>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</si>
  <si>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</si>
  <si>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</si>
  <si>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</si>
  <si>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</si>
  <si>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</si>
  <si>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</si>
  <si>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</si>
  <si>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</si>
  <si>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</si>
  <si>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</si>
  <si>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</si>
  <si>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</si>
  <si>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</si>
  <si>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</si>
  <si>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</si>
  <si>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</si>
  <si>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</si>
  <si>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</si>
  <si>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</si>
  <si>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</si>
  <si>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</si>
  <si>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</si>
  <si>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</si>
  <si>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</si>
  <si>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</si>
  <si>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</si>
  <si>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</si>
  <si>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</si>
  <si>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</si>
  <si>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</si>
  <si>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</si>
  <si>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</si>
  <si>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</si>
  <si>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</si>
  <si>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</si>
  <si>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</si>
  <si>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</si>
  <si>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</si>
  <si>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</si>
  <si>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</si>
  <si>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</si>
  <si>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</si>
  <si>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</si>
  <si>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</si>
  <si>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</si>
  <si>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</si>
  <si>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</si>
  <si>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</si>
  <si>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</si>
  <si>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</si>
  <si>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</si>
  <si>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</si>
  <si>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</si>
  <si>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</si>
  <si>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</si>
  <si>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</si>
  <si>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</si>
  <si>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</si>
  <si>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</si>
  <si>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</si>
  <si>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</si>
  <si>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</si>
  <si>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</si>
  <si>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</si>
  <si>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</si>
  <si>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</si>
  <si>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</si>
  <si>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</si>
  <si>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</si>
  <si>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</si>
  <si>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</si>
  <si>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</si>
  <si>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</si>
  <si>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</si>
  <si>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</si>
  <si>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</si>
  <si>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</si>
  <si>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</si>
  <si>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</si>
  <si>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</si>
  <si>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</si>
  <si>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</si>
  <si>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</si>
  <si>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</si>
  <si>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</si>
  <si>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</si>
  <si>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</si>
  <si>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</si>
  <si>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</si>
  <si>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</si>
  <si>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</si>
  <si>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</si>
  <si>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</si>
  <si>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</si>
  <si>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</si>
  <si>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</si>
  <si>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</si>
  <si>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</si>
  <si>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</si>
  <si>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</si>
  <si>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</si>
  <si>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</si>
  <si>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</si>
  <si>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</si>
  <si>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</si>
  <si>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</si>
  <si>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</si>
  <si>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</si>
  <si>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</si>
  <si>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</si>
  <si>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</si>
  <si>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</si>
  <si>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</si>
  <si>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</si>
  <si>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</si>
  <si>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</si>
  <si>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</si>
  <si>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</si>
  <si>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</si>
  <si>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</si>
  <si>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</si>
  <si>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</si>
  <si>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</si>
  <si>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</si>
  <si>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</si>
  <si>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</si>
  <si>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</si>
  <si>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</si>
  <si>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</si>
  <si>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</si>
  <si>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</si>
  <si>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</si>
  <si>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</si>
  <si>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</si>
  <si>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</si>
  <si>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</si>
  <si>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</si>
  <si>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</si>
  <si>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</si>
  <si>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</si>
  <si>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</si>
  <si>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</si>
  <si>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</si>
  <si>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</si>
  <si>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</si>
  <si>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</si>
  <si>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</si>
  <si>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</si>
  <si>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</si>
  <si>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</si>
  <si>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</si>
  <si>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</si>
  <si>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</si>
  <si>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</si>
  <si>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</si>
  <si>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</si>
  <si>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</si>
  <si>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</si>
  <si>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</si>
  <si>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</si>
  <si>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</si>
  <si>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</si>
  <si>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</si>
  <si>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</si>
  <si>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</si>
  <si>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</si>
  <si>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</si>
  <si>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</si>
  <si>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</si>
  <si>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</si>
  <si>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</si>
  <si>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</si>
  <si>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</si>
  <si>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</si>
  <si>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</si>
  <si>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</si>
  <si>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</si>
  <si>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</si>
  <si>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</si>
  <si>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</si>
  <si>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</si>
  <si>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</si>
  <si>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</si>
  <si>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</si>
  <si>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</si>
  <si>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</si>
  <si>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</si>
  <si>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</si>
  <si>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</si>
  <si>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</si>
  <si>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</si>
  <si>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</si>
  <si>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</si>
  <si>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</si>
  <si>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</si>
  <si>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</si>
  <si>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</si>
  <si>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</si>
  <si>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</si>
  <si>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</si>
  <si>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</si>
  <si>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</si>
  <si>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</si>
  <si>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</si>
  <si>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</si>
  <si>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</si>
  <si>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</si>
  <si>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</si>
  <si>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</si>
  <si>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</si>
  <si>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</si>
  <si>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</si>
  <si>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</si>
  <si>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</si>
  <si>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</si>
  <si>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</si>
  <si>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</si>
  <si>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</si>
  <si>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</si>
  <si>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</si>
  <si>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</si>
  <si>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</si>
  <si>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</si>
  <si>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</si>
  <si>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</si>
  <si>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</si>
  <si>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</si>
  <si>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</si>
  <si>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</si>
  <si>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</si>
  <si>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</si>
  <si>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</si>
  <si>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</si>
  <si>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</si>
  <si>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</si>
  <si>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</si>
  <si>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</si>
  <si>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</si>
  <si>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</si>
  <si>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</si>
  <si>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</si>
  <si>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</si>
  <si>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</si>
  <si>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</si>
  <si>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</si>
  <si>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</si>
  <si>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</si>
  <si>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</si>
  <si>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</si>
  <si>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</si>
  <si>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</si>
  <si>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</si>
  <si>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</si>
  <si>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</si>
  <si>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</si>
  <si>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</si>
  <si>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</si>
  <si>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</si>
  <si>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</si>
  <si>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</si>
  <si>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</si>
  <si>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</si>
  <si>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</si>
  <si>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</si>
  <si>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</si>
  <si>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</si>
  <si>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</si>
  <si>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</si>
  <si>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</si>
  <si>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</si>
  <si>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</si>
  <si>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</si>
  <si>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</si>
  <si>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</si>
  <si>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</si>
  <si>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</si>
  <si>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</si>
  <si>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</si>
  <si>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</si>
  <si>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</si>
  <si>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</si>
  <si>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</si>
  <si>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</si>
  <si>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</si>
  <si>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</si>
  <si>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</si>
  <si>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</si>
  <si>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</si>
  <si>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</si>
  <si>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</si>
  <si>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</si>
  <si>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</si>
  <si>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</si>
  <si>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</si>
  <si>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</si>
  <si>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</si>
  <si>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</si>
  <si>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</si>
  <si>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</si>
  <si>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</si>
  <si>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</si>
  <si>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</si>
  <si>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</si>
  <si>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</si>
  <si>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</si>
  <si>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</si>
  <si>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</si>
  <si>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</si>
  <si>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</si>
  <si>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</si>
  <si>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</si>
  <si>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</si>
  <si>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</si>
  <si>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</si>
  <si>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</si>
  <si>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</si>
  <si>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</si>
  <si>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</si>
  <si>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</si>
  <si>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</si>
  <si>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</si>
  <si>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</si>
  <si>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</si>
  <si>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</si>
  <si>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</si>
  <si>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</si>
  <si>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</si>
  <si>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</si>
  <si>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</si>
  <si>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</si>
  <si>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</si>
  <si>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</si>
  <si>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</si>
  <si>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</si>
  <si>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</si>
  <si>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</si>
  <si>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</si>
  <si>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</si>
  <si>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</si>
  <si>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</si>
  <si>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</si>
  <si>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</si>
  <si>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</si>
  <si>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</si>
  <si>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</si>
  <si>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</si>
  <si>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</si>
  <si>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</si>
  <si>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</si>
  <si>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</si>
  <si>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</si>
  <si>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</si>
  <si>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</si>
  <si>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</si>
  <si>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</si>
  <si>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</si>
  <si>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</si>
  <si>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</si>
  <si>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</si>
  <si>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</si>
  <si>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</si>
  <si>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</si>
  <si>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</si>
  <si>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</si>
  <si>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</si>
  <si>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</si>
  <si>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</si>
  <si>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</si>
  <si>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</si>
  <si>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</si>
  <si>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</si>
  <si>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</si>
  <si>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</si>
  <si>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</si>
  <si>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</si>
  <si>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</si>
  <si>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</si>
  <si>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</si>
  <si>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</si>
  <si>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</si>
  <si>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</si>
  <si>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</si>
  <si>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</si>
  <si>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</si>
  <si>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</si>
  <si>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</si>
  <si>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</si>
  <si>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</si>
  <si>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</si>
  <si>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</si>
  <si>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</si>
  <si>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</si>
  <si>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</si>
  <si>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</si>
  <si>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</si>
  <si>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</si>
  <si>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</si>
  <si>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</si>
  <si>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</si>
  <si>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</si>
  <si>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</si>
  <si>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</si>
  <si>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</si>
  <si>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</si>
  <si>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</si>
  <si>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</si>
  <si>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</si>
  <si>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</si>
  <si>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</si>
  <si>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</si>
  <si>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</si>
  <si>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</si>
  <si>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</si>
  <si>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</si>
  <si>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</si>
  <si>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</si>
  <si>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</si>
  <si>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</si>
  <si>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</si>
  <si>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</si>
  <si>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</si>
  <si>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</si>
  <si>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</si>
  <si>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</si>
  <si>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</si>
  <si>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</si>
  <si>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</si>
  <si>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</si>
  <si>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</si>
  <si>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</si>
  <si>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</si>
  <si>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</si>
  <si>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</si>
  <si>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</si>
  <si>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</si>
  <si>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</si>
  <si>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</si>
  <si>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</si>
  <si>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</si>
  <si>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</si>
  <si>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</si>
  <si>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</si>
  <si>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</si>
  <si>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</si>
  <si>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</si>
  <si>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</si>
  <si>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</si>
  <si>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</si>
  <si>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</si>
  <si>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</si>
  <si>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</si>
  <si>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</si>
  <si>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</si>
  <si>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</si>
  <si>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</si>
  <si>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</si>
  <si>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</si>
  <si>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</si>
  <si>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</si>
  <si>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</si>
  <si>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</si>
  <si>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</si>
  <si>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</si>
  <si>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</si>
  <si>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</si>
  <si>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</si>
  <si>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</si>
  <si>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</si>
  <si>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</si>
  <si>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</si>
  <si>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</si>
  <si>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</si>
  <si>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</si>
  <si>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</si>
  <si>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</si>
  <si>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</si>
  <si>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</si>
  <si>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</si>
  <si>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</si>
  <si>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</si>
  <si>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</si>
  <si>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</si>
  <si>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</si>
  <si>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</si>
  <si>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</si>
  <si>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</si>
  <si>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</si>
  <si>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</si>
  <si>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</si>
  <si>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</si>
  <si>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</si>
  <si>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</si>
  <si>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</si>
  <si>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</si>
  <si>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</si>
  <si>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</si>
  <si>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</si>
  <si>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</si>
  <si>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</si>
  <si>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</si>
  <si>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</si>
  <si>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</si>
  <si>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</si>
  <si>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</si>
  <si>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</si>
  <si>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</si>
  <si>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</si>
  <si>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</si>
  <si>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</si>
  <si>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</si>
  <si>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</si>
  <si>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</si>
  <si>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</si>
  <si>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</si>
  <si>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</si>
  <si>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</si>
  <si>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</si>
  <si>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</si>
  <si>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</si>
  <si>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</si>
  <si>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</si>
  <si>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</si>
  <si>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</si>
  <si>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</si>
  <si>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</si>
  <si>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</si>
  <si>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</si>
  <si>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</si>
  <si>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</si>
  <si>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</si>
  <si>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</si>
  <si>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</si>
  <si>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</si>
  <si>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</si>
  <si>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</si>
  <si>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</si>
  <si>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</si>
  <si>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</si>
  <si>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</si>
  <si>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</si>
  <si>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</si>
  <si>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</si>
  <si>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</si>
  <si>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</si>
  <si>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</si>
  <si>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</si>
  <si>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</si>
  <si>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</si>
  <si>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</si>
  <si>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</si>
  <si>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</si>
  <si>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</si>
  <si>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</si>
  <si>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</si>
  <si>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</si>
  <si>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</si>
  <si>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</si>
  <si>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</si>
  <si>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</si>
  <si>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</si>
  <si>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</si>
  <si>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</si>
  <si>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</si>
  <si>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</si>
  <si>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</si>
  <si>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</si>
  <si>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</si>
  <si>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</si>
  <si>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</si>
  <si>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</si>
  <si>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</si>
  <si>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</si>
  <si>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</si>
  <si>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</si>
  <si>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</si>
  <si>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</si>
  <si>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</si>
  <si>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</si>
  <si>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</si>
  <si>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</si>
  <si>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</si>
  <si>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</si>
  <si>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</si>
  <si>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</si>
  <si>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</si>
  <si>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</si>
  <si>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</si>
  <si>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</si>
  <si>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</si>
  <si>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</si>
  <si>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</si>
  <si>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</si>
  <si>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</si>
  <si>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</si>
  <si>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</si>
  <si>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</si>
  <si>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</si>
  <si>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</si>
  <si>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</si>
  <si>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</si>
  <si>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</si>
  <si>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</si>
  <si>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</si>
  <si>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</si>
  <si>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</si>
  <si>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</si>
  <si>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</si>
  <si>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</si>
  <si>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</si>
  <si>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</si>
  <si>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</si>
  <si>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</si>
  <si>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</si>
  <si>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</si>
  <si>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</si>
  <si>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</si>
  <si>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</si>
  <si>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</si>
  <si>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</si>
  <si>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</si>
  <si>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</si>
  <si>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</si>
  <si>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</si>
  <si>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</si>
  <si>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</si>
  <si>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</si>
  <si>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</si>
  <si>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</si>
  <si>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</si>
  <si>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</si>
  <si>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</si>
  <si>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</si>
  <si>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</si>
  <si>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</si>
  <si>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</si>
  <si>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</si>
  <si>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</si>
  <si>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</si>
  <si>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</si>
  <si>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</si>
  <si>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</si>
  <si>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</si>
  <si>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</si>
  <si>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</si>
  <si>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</si>
  <si>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</si>
  <si>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</si>
  <si>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</si>
  <si>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</si>
  <si>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</si>
  <si>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</si>
  <si>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</si>
  <si>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</si>
  <si>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</si>
  <si>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</si>
  <si>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</si>
  <si>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</si>
  <si>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</si>
  <si>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</si>
  <si>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</si>
  <si>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</si>
  <si>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</si>
  <si>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</si>
  <si>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</si>
  <si>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</si>
  <si>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</si>
  <si>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</si>
  <si>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</si>
  <si>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</si>
  <si>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</si>
  <si>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</si>
  <si>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</si>
  <si>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</si>
  <si>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</si>
  <si>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</si>
  <si>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</si>
  <si>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</si>
  <si>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</si>
  <si>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</si>
  <si>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</si>
  <si>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</si>
  <si>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</si>
  <si>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</si>
  <si>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</si>
  <si>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</si>
  <si>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</si>
  <si>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</si>
  <si>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</si>
  <si>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</si>
  <si>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</si>
  <si>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</si>
  <si>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</si>
  <si>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</si>
  <si>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</si>
  <si>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</si>
  <si>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</si>
  <si>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</si>
  <si>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</si>
  <si>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</si>
  <si>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</si>
  <si>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</si>
  <si>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</si>
  <si>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</si>
  <si>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</si>
  <si>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</si>
  <si>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</si>
  <si>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</si>
  <si>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</si>
  <si>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</si>
  <si>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</si>
  <si>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</si>
  <si>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</si>
  <si>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</si>
  <si>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</si>
  <si>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</si>
  <si>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</si>
  <si>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</si>
  <si>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</si>
  <si>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</si>
  <si>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</si>
  <si>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</si>
  <si>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</si>
  <si>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</si>
  <si>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</si>
  <si>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</si>
  <si>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</si>
  <si>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</si>
  <si>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</si>
  <si>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</si>
  <si>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</si>
  <si>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</si>
  <si>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</si>
  <si>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</si>
  <si>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</si>
  <si>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</si>
  <si>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</si>
  <si>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</si>
  <si>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</si>
  <si>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</si>
  <si>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</si>
  <si>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</si>
  <si>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</si>
  <si>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</si>
  <si>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</si>
  <si>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</si>
  <si>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</si>
  <si>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</si>
  <si>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</si>
  <si>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</si>
  <si>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</si>
  <si>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</si>
  <si>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</si>
  <si>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</si>
  <si>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</si>
  <si>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</si>
  <si>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</si>
  <si>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</si>
  <si>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</si>
  <si>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</si>
  <si>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</si>
  <si>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</si>
  <si>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</si>
  <si>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</si>
  <si>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</si>
  <si>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</si>
  <si>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</si>
  <si>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</si>
  <si>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</si>
  <si>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</si>
  <si>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</si>
  <si>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</si>
  <si>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</si>
  <si>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</si>
  <si>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</si>
  <si>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</si>
  <si>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</si>
  <si>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</si>
  <si>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</si>
  <si>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</si>
  <si>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</si>
  <si>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</si>
  <si>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</si>
  <si>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</si>
  <si>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</si>
  <si>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</si>
  <si>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</si>
  <si>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</si>
  <si>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</si>
  <si>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</si>
  <si>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</si>
  <si>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</si>
  <si>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</si>
  <si>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</si>
  <si>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</si>
  <si>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</si>
  <si>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</si>
  <si>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</si>
  <si>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</si>
  <si>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</si>
  <si>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</si>
  <si>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</si>
  <si>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</si>
  <si>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</si>
  <si>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</si>
  <si>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</si>
  <si>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</si>
  <si>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</si>
  <si>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</si>
  <si>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</si>
  <si>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</si>
  <si>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</si>
  <si>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</si>
  <si>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</si>
  <si>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</si>
  <si>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</si>
  <si>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</si>
  <si>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</si>
  <si>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</si>
  <si>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</si>
  <si>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</si>
  <si>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</si>
  <si>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</si>
  <si>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</si>
  <si>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</si>
  <si>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</si>
  <si>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</si>
  <si>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</si>
  <si>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</si>
  <si>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</si>
  <si>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</si>
  <si>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</si>
  <si>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</si>
  <si>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</si>
  <si>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</si>
  <si>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</si>
  <si>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</si>
  <si>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</si>
  <si>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</si>
  <si>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</si>
  <si>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</si>
  <si>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</si>
  <si>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</si>
  <si>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</si>
  <si>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</si>
  <si>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</si>
  <si>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</si>
  <si>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</si>
  <si>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</si>
  <si>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</si>
  <si>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</si>
  <si>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</si>
  <si>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</si>
  <si>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</si>
  <si>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</si>
  <si>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</si>
  <si>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</si>
  <si>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</si>
  <si>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</si>
  <si>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</si>
  <si>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</si>
  <si>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</si>
  <si>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</si>
  <si>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</si>
  <si>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</si>
  <si>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</si>
  <si>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</si>
  <si>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</si>
  <si>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</si>
  <si>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</si>
  <si>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</si>
  <si>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</si>
  <si>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</si>
  <si>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</si>
  <si>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</si>
  <si>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</si>
  <si>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</si>
  <si>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</si>
  <si>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</si>
  <si>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</si>
  <si>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</si>
  <si>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</si>
  <si>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</si>
  <si>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</si>
  <si>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</si>
  <si>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</si>
  <si>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</si>
  <si>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</si>
  <si>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</si>
  <si>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</si>
  <si>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</si>
  <si>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</si>
  <si>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</si>
  <si>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</si>
  <si>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</si>
  <si>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</si>
  <si>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</si>
  <si>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</si>
  <si>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</si>
  <si>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</si>
  <si>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</si>
  <si>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</si>
  <si>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</si>
  <si>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</si>
  <si>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</si>
  <si>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</si>
  <si>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</si>
  <si>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</si>
  <si>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</si>
  <si>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</si>
  <si>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</si>
  <si>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</si>
  <si>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</si>
  <si>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</si>
  <si>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</si>
  <si>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</si>
  <si>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</si>
  <si>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</si>
  <si>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</si>
  <si>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</si>
  <si>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</si>
  <si>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</si>
  <si>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</si>
  <si>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</si>
  <si>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</si>
  <si>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</si>
  <si>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</si>
  <si>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</si>
  <si>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</si>
  <si>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</si>
  <si>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</si>
  <si>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</si>
  <si>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</si>
  <si>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</si>
  <si>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</si>
  <si>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</si>
  <si>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</si>
  <si>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</si>
  <si>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</si>
  <si>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</si>
  <si>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</si>
  <si>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</si>
  <si>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</si>
  <si>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</si>
  <si>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</si>
  <si>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</si>
  <si>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</si>
  <si>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</si>
  <si>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</si>
  <si>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</si>
  <si>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</si>
  <si>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</si>
  <si>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</si>
  <si>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</si>
  <si>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</si>
  <si>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</si>
  <si>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</si>
  <si>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</si>
  <si>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</si>
  <si>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</si>
  <si>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</si>
  <si>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</si>
  <si>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</si>
  <si>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</si>
  <si>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</si>
  <si>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</si>
  <si>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</si>
  <si>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</si>
  <si>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</si>
  <si>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</si>
  <si>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</si>
  <si>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</si>
  <si>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</si>
  <si>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</si>
  <si>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</si>
  <si>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</si>
  <si>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</si>
  <si>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</si>
  <si>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</si>
  <si>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</si>
  <si>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</si>
  <si>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</si>
  <si>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</si>
  <si>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</si>
  <si>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</si>
  <si>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</si>
  <si>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</si>
  <si>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</si>
  <si>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</si>
  <si>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</si>
  <si>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</si>
  <si>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</si>
  <si>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</si>
  <si>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</si>
  <si>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</si>
  <si>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</si>
  <si>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</si>
  <si>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</si>
  <si>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</si>
  <si>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</si>
  <si>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</si>
  <si>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</si>
  <si>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</si>
  <si>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</si>
  <si>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</si>
  <si>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</si>
  <si>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</si>
  <si>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</si>
  <si>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</si>
  <si>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</si>
  <si>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</si>
  <si>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</si>
  <si>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</si>
  <si>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</si>
  <si>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</si>
  <si>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</si>
  <si>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</si>
  <si>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</si>
  <si>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</si>
  <si>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</si>
  <si>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</si>
  <si>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</si>
  <si>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</si>
  <si>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</si>
  <si>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</si>
  <si>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</si>
  <si>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</si>
  <si>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</si>
  <si>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</si>
  <si>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</si>
  <si>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</si>
  <si>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</si>
  <si>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</si>
  <si>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</si>
  <si>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</si>
  <si>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</si>
  <si>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</si>
  <si>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</si>
  <si>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</si>
  <si>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</si>
  <si>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</si>
  <si>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</si>
  <si>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</si>
  <si>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</si>
  <si>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</si>
  <si>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</si>
  <si>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</si>
  <si>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</si>
  <si>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</si>
  <si>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</si>
  <si>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</si>
  <si>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</si>
  <si>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</si>
  <si>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</si>
  <si>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</si>
  <si>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</si>
  <si>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</si>
  <si>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</si>
  <si>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</si>
  <si>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</si>
  <si>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</si>
  <si>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</si>
  <si>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</si>
  <si>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</si>
  <si>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</si>
  <si>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</si>
  <si>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</si>
  <si>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</si>
  <si>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</si>
  <si>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</si>
  <si>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</si>
  <si>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</si>
  <si>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</si>
  <si>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</si>
  <si>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</si>
  <si>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</si>
  <si>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</si>
  <si>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</si>
  <si>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</si>
  <si>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</si>
  <si>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</si>
  <si>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</si>
  <si>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</si>
  <si>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</si>
  <si>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</si>
  <si>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</si>
  <si>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</si>
  <si>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</si>
  <si>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</si>
  <si>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</si>
  <si>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</si>
  <si>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</si>
  <si>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</si>
  <si>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</si>
  <si>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</si>
  <si>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</si>
  <si>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</si>
  <si>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</si>
  <si>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</si>
  <si>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</si>
  <si>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</si>
  <si>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</si>
  <si>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</si>
  <si>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</si>
  <si>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</si>
  <si>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</si>
  <si>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</si>
  <si>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</si>
  <si>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</si>
  <si>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</si>
  <si>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</si>
  <si>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</si>
  <si>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</si>
  <si>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</si>
  <si>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</si>
  <si>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</si>
  <si>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</si>
  <si>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</si>
  <si>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</si>
  <si>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</si>
  <si>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</si>
  <si>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</si>
  <si>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</si>
  <si>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</si>
  <si>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</si>
  <si>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</si>
  <si>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</si>
  <si>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</si>
  <si>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</si>
  <si>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</si>
  <si>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</si>
  <si>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</si>
  <si>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</si>
  <si>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</si>
  <si>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</si>
  <si>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</si>
  <si>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</si>
  <si>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</si>
  <si>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</si>
  <si>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</si>
  <si>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</si>
  <si>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</si>
  <si>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</si>
  <si>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</si>
  <si>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</si>
  <si>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</si>
  <si>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</si>
  <si>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</si>
  <si>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</si>
  <si>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</si>
  <si>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</si>
  <si>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</si>
  <si>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</si>
  <si>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</si>
  <si>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</si>
  <si>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</si>
  <si>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</si>
  <si>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</si>
  <si>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</si>
  <si>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</si>
  <si>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</si>
  <si>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</si>
  <si>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</si>
  <si>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</si>
  <si>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</si>
  <si>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</si>
  <si>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</si>
  <si>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</si>
  <si>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</si>
  <si>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</si>
  <si>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</si>
  <si>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</si>
  <si>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</si>
  <si>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</si>
  <si>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</si>
  <si>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</si>
  <si>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</si>
  <si>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</si>
  <si>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</si>
  <si>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</si>
  <si>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</si>
  <si>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</si>
  <si>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</si>
  <si>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</si>
  <si>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</si>
  <si>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</si>
  <si>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</si>
  <si>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</si>
  <si>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</si>
  <si>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</si>
  <si>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</si>
  <si>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</si>
  <si>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</si>
  <si>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</si>
  <si>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</si>
  <si>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</si>
  <si>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</si>
  <si>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</si>
  <si>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</si>
  <si>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</si>
  <si>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</si>
  <si>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</si>
  <si>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</si>
  <si>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</si>
  <si>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</si>
  <si>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</si>
  <si>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</si>
  <si>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</si>
  <si>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</si>
  <si>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</si>
  <si>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</si>
  <si>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</si>
  <si>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</si>
  <si>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</si>
  <si>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</si>
  <si>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</si>
  <si>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</si>
  <si>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</si>
  <si>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</si>
  <si>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</si>
  <si>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</si>
  <si>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</si>
  <si>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</si>
  <si>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</si>
  <si>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</si>
  <si>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</si>
  <si>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</si>
  <si>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</si>
  <si>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</si>
  <si>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</si>
  <si>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</si>
  <si>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</si>
  <si>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</si>
  <si>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</si>
  <si>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</si>
  <si>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</si>
  <si>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</si>
  <si>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</si>
  <si>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</si>
  <si>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</si>
  <si>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</si>
  <si>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</si>
  <si>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</si>
  <si>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</si>
  <si>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</si>
  <si>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</si>
  <si>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</si>
  <si>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</si>
  <si>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</si>
  <si>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</si>
  <si>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</si>
  <si>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</si>
  <si>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</si>
  <si>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</si>
  <si>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</si>
  <si>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</si>
  <si>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</si>
  <si>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</si>
  <si>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</si>
  <si>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</si>
  <si>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</si>
  <si>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</si>
  <si>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</si>
  <si>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</si>
  <si>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</si>
  <si>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</si>
  <si>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</si>
  <si>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</si>
  <si>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</si>
  <si>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</si>
  <si>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</si>
  <si>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</si>
  <si>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</si>
  <si>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</si>
  <si>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</si>
  <si>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</si>
  <si>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</si>
  <si>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</si>
  <si>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</si>
  <si>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</si>
  <si>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</si>
  <si>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</si>
  <si>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</si>
  <si>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</si>
  <si>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</si>
  <si>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</si>
  <si>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</si>
  <si>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</si>
  <si>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</si>
  <si>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</si>
  <si>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</si>
  <si>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</si>
  <si>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</si>
  <si>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</si>
  <si>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</si>
  <si>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</si>
  <si>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</si>
  <si>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</si>
  <si>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</si>
  <si>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</si>
  <si>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</si>
  <si>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</si>
  <si>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</si>
  <si>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</si>
  <si>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</si>
  <si>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</si>
  <si>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</si>
  <si>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</si>
  <si>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</si>
  <si>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</si>
  <si>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</si>
  <si>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</si>
  <si>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</si>
  <si>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</si>
  <si>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</si>
  <si>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</si>
  <si>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</si>
  <si>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</si>
  <si>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</si>
  <si>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</si>
  <si>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</si>
  <si>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</si>
  <si>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</si>
  <si>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</si>
  <si>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</si>
  <si>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</si>
  <si>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</si>
  <si>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</si>
  <si>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</si>
  <si>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</si>
  <si>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</si>
  <si>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</si>
  <si>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</si>
  <si>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</si>
  <si>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</si>
  <si>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</si>
  <si>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</si>
  <si>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</si>
  <si>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</si>
  <si>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</si>
  <si>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</si>
  <si>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</si>
  <si>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</si>
  <si>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</si>
  <si>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</si>
  <si>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</si>
  <si>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</si>
  <si>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</si>
  <si>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</si>
  <si>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</si>
  <si>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</si>
  <si>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</si>
  <si>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</si>
  <si>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</si>
  <si>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</si>
  <si>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</si>
  <si>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</si>
  <si>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</si>
  <si>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</si>
  <si>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</si>
  <si>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</si>
  <si>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</si>
  <si>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</si>
  <si>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</si>
  <si>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</si>
  <si>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</si>
  <si>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</si>
  <si>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</si>
  <si>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</si>
  <si>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</si>
  <si>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</si>
  <si>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</si>
  <si>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</si>
  <si>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</si>
  <si>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</si>
  <si>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</si>
  <si>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</si>
  <si>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</si>
  <si>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</si>
  <si>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</si>
  <si>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</si>
  <si>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</si>
  <si>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</si>
  <si>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</si>
  <si>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</si>
  <si>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</si>
  <si>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</si>
  <si>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</si>
  <si>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</si>
  <si>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</si>
  <si>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</si>
  <si>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</si>
  <si>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</si>
  <si>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</si>
  <si>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</si>
  <si>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</si>
  <si>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</si>
  <si>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</si>
  <si>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</si>
  <si>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</si>
  <si>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</si>
  <si>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</si>
  <si>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</si>
  <si>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</si>
  <si>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</si>
  <si>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</si>
  <si>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</si>
  <si>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</si>
  <si>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</si>
  <si>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</si>
  <si>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</si>
  <si>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</si>
  <si>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</si>
  <si>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</si>
  <si>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</si>
  <si>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</si>
  <si>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</si>
  <si>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</si>
  <si>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</si>
  <si>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</si>
  <si>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</si>
  <si>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</si>
  <si>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</si>
  <si>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</si>
  <si>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</si>
  <si>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</si>
  <si>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</si>
  <si>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</si>
  <si>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</si>
  <si>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</si>
  <si>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</si>
  <si>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</si>
  <si>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</si>
  <si>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</si>
  <si>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</si>
  <si>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</si>
  <si>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</si>
  <si>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</si>
  <si>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</si>
  <si>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</si>
  <si>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</si>
  <si>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</si>
  <si>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</si>
  <si>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</si>
  <si>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</si>
  <si>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</si>
  <si>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</si>
  <si>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</si>
  <si>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</si>
  <si>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</si>
  <si>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</si>
  <si>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</si>
  <si>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</si>
  <si>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</si>
  <si>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</si>
  <si>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</si>
  <si>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</si>
  <si>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</si>
  <si>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</si>
  <si>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</si>
  <si>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</si>
  <si>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</si>
  <si>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</si>
  <si>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</si>
  <si>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</si>
  <si>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</si>
  <si>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</si>
  <si>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</si>
  <si>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</si>
  <si>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</si>
  <si>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</si>
  <si>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</si>
  <si>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</si>
  <si>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</si>
  <si>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</si>
  <si>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</si>
  <si>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</si>
  <si>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</si>
  <si>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</si>
  <si>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</si>
  <si>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</si>
  <si>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</si>
  <si>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</si>
  <si>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</si>
  <si>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</si>
  <si>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</si>
  <si>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</si>
  <si>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</si>
  <si>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</si>
  <si>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</si>
  <si>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</si>
  <si>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</si>
  <si>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</si>
  <si>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</si>
  <si>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</si>
  <si>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</si>
  <si>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</si>
  <si>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</si>
  <si>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</si>
  <si>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</si>
  <si>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</si>
  <si>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</si>
  <si>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</si>
  <si>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</si>
  <si>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</si>
  <si>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</si>
  <si>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</si>
  <si>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</si>
  <si>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</si>
  <si>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</si>
  <si>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</si>
  <si>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</si>
  <si>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</si>
  <si>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</si>
  <si>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</si>
  <si>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</si>
  <si>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</si>
  <si>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</si>
  <si>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</si>
  <si>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</si>
  <si>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</si>
  <si>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</si>
  <si>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</si>
  <si>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</si>
  <si>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</si>
  <si>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</si>
  <si>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</si>
  <si>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</si>
  <si>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</si>
  <si>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</si>
  <si>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</si>
  <si>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</si>
  <si>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</si>
  <si>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</si>
  <si>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</si>
  <si>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</si>
  <si>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</si>
  <si>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</si>
  <si>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</si>
  <si>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</si>
  <si>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</si>
  <si>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</si>
  <si>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</si>
  <si>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</si>
  <si>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</si>
  <si>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</si>
  <si>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</si>
  <si>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</si>
  <si>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</si>
  <si>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</si>
  <si>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</si>
  <si>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</si>
  <si>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</si>
  <si>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</si>
  <si>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</si>
  <si>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</si>
  <si>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</si>
  <si>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</si>
  <si>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</si>
  <si>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</si>
  <si>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</si>
  <si>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</si>
  <si>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</si>
  <si>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</si>
  <si>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</si>
  <si>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</si>
  <si>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</si>
  <si>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</si>
  <si>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</si>
  <si>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</si>
  <si>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</si>
  <si>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</si>
  <si>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</si>
  <si>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</si>
  <si>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</si>
  <si>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</si>
  <si>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</si>
  <si>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</si>
  <si>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</si>
  <si>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</si>
  <si>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</si>
  <si>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</si>
  <si>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</si>
  <si>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</si>
  <si>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</si>
  <si>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</si>
  <si>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</si>
  <si>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</si>
  <si>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</si>
  <si>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</si>
  <si>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</si>
  <si>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</si>
  <si>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</si>
  <si>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</si>
  <si>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</si>
  <si>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</si>
  <si>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</si>
  <si>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</si>
  <si>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</si>
  <si>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</si>
  <si>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</si>
  <si>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</si>
  <si>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</si>
  <si>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</si>
  <si>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</si>
  <si>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</si>
  <si>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</si>
  <si>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</si>
  <si>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</si>
  <si>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</si>
  <si>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</si>
  <si>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</si>
  <si>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</si>
  <si>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</si>
  <si>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</si>
  <si>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</si>
  <si>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</si>
  <si>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</si>
  <si>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</si>
  <si>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</si>
  <si>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</si>
  <si>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</si>
  <si>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</si>
  <si>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</si>
  <si>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</si>
  <si>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</si>
  <si>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</si>
  <si>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</si>
  <si>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</si>
  <si>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</si>
  <si>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</si>
  <si>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</si>
  <si>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</si>
  <si>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</si>
  <si>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</si>
  <si>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</si>
  <si>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</si>
  <si>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</si>
  <si>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</si>
  <si>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</si>
  <si>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</si>
  <si>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</si>
  <si>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</si>
  <si>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</si>
  <si>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</si>
  <si>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</si>
  <si>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</si>
  <si>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</si>
  <si>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</si>
  <si>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</si>
  <si>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</si>
  <si>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</si>
  <si>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</si>
  <si>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</si>
  <si>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</si>
  <si>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</si>
  <si>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</si>
  <si>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</si>
  <si>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</si>
  <si>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</si>
  <si>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</si>
  <si>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</si>
  <si>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</si>
  <si>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</si>
  <si>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</si>
  <si>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</si>
  <si>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</si>
  <si>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</si>
  <si>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</si>
  <si>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</si>
  <si>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</si>
  <si>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</si>
  <si>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</si>
  <si>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</si>
  <si>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</si>
  <si>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</si>
  <si>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</si>
  <si>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</si>
  <si>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</si>
  <si>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</si>
  <si>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</si>
  <si>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</si>
  <si>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</si>
  <si>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</si>
  <si>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</si>
  <si>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</si>
  <si>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</si>
  <si>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</si>
  <si>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</si>
  <si>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</si>
  <si>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</si>
  <si>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</si>
  <si>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</si>
  <si>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</si>
  <si>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</si>
  <si>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</si>
  <si>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</si>
  <si>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</si>
  <si>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</si>
  <si>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</si>
  <si>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</si>
  <si>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</si>
  <si>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</si>
  <si>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</si>
  <si>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</si>
  <si>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</si>
  <si>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</si>
  <si>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</si>
  <si>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</si>
  <si>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</si>
  <si>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</si>
  <si>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</si>
  <si>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</si>
  <si>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</si>
  <si>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</si>
  <si>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</si>
  <si>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</si>
  <si>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</si>
  <si>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</si>
  <si>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</si>
  <si>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</si>
  <si>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</si>
  <si>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</si>
  <si>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</si>
  <si>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</si>
  <si>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</si>
  <si>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</si>
  <si>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</si>
  <si>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</si>
  <si>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</si>
  <si>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</si>
  <si>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</si>
  <si>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</si>
  <si>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</si>
  <si>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</si>
  <si>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</si>
  <si>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</si>
  <si>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</si>
  <si>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</si>
  <si>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</si>
  <si>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</si>
  <si>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</si>
  <si>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</si>
  <si>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</si>
  <si>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</si>
  <si>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</si>
  <si>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</si>
  <si>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</si>
  <si>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</si>
  <si>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</si>
  <si>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</si>
  <si>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</si>
  <si>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</si>
  <si>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</si>
  <si>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</si>
  <si>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</si>
  <si>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</si>
  <si>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</si>
  <si>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</si>
  <si>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</si>
  <si>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</si>
  <si>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</si>
  <si>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</si>
  <si>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</si>
  <si>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</si>
  <si>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</si>
  <si>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</si>
  <si>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</si>
  <si>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</si>
  <si>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</si>
  <si>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</si>
  <si>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</si>
  <si>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</si>
  <si>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</si>
  <si>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</si>
  <si>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</si>
  <si>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</si>
  <si>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</si>
  <si>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</si>
  <si>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</si>
  <si>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</si>
  <si>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</si>
  <si>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</si>
  <si>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</si>
  <si>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</si>
  <si>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</si>
  <si>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</si>
  <si>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</si>
  <si>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</si>
  <si>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</si>
  <si>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</si>
  <si>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</si>
  <si>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</si>
  <si>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</si>
  <si>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</si>
  <si>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</si>
  <si>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</si>
  <si>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</si>
  <si>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</si>
  <si>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</si>
  <si>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</si>
  <si>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</si>
  <si>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</si>
  <si>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</si>
  <si>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</si>
  <si>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</si>
  <si>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</si>
  <si>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</si>
  <si>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</si>
  <si>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</si>
  <si>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</si>
  <si>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</si>
  <si>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</si>
  <si>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</si>
  <si>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</si>
  <si>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</si>
  <si>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</si>
  <si>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</si>
  <si>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</si>
  <si>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</si>
  <si>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</si>
  <si>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</si>
  <si>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</si>
  <si>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</si>
  <si>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</si>
  <si>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</si>
  <si>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</si>
  <si>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</si>
  <si>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</si>
  <si>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</si>
  <si>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</si>
  <si>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</si>
  <si>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</si>
  <si>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</si>
  <si>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</si>
  <si>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</si>
  <si>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</si>
  <si>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</si>
  <si>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</si>
  <si>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</si>
  <si>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</si>
  <si>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</si>
  <si>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</si>
  <si>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</si>
  <si>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</si>
  <si>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</si>
  <si>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</si>
  <si>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</si>
  <si>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</si>
  <si>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</si>
  <si>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</si>
  <si>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</si>
  <si>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</si>
  <si>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</si>
  <si>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</si>
  <si>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</si>
  <si>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</si>
  <si>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</si>
  <si>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</si>
  <si>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</si>
  <si>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</si>
  <si>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</si>
  <si>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</si>
  <si>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</si>
  <si>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</si>
  <si>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</si>
  <si>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</si>
  <si>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</si>
  <si>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</si>
  <si>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</si>
  <si>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</si>
  <si>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</si>
  <si>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</si>
  <si>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</si>
  <si>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</si>
  <si>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</si>
  <si>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</si>
  <si>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</si>
  <si>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</si>
  <si>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</si>
  <si>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</si>
  <si>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</si>
  <si>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</si>
  <si>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</si>
  <si>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</si>
  <si>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</si>
  <si>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</si>
  <si>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</si>
  <si>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</si>
  <si>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</si>
  <si>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</si>
  <si>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</si>
  <si>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</si>
  <si>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</si>
  <si>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</si>
  <si>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</si>
  <si>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</si>
  <si>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</si>
  <si>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</si>
  <si>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</si>
  <si>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</si>
  <si>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</si>
  <si>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</si>
  <si>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</si>
  <si>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</si>
  <si>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</si>
  <si>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</si>
  <si>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</si>
  <si>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</si>
  <si>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</si>
  <si>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</si>
  <si>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</si>
  <si>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</si>
  <si>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</si>
  <si>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</si>
  <si>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</si>
  <si>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</si>
  <si>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</si>
  <si>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</si>
  <si>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</si>
  <si>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</si>
  <si>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</si>
  <si>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</si>
  <si>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</si>
  <si>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</si>
  <si>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</si>
  <si>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</si>
  <si>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</si>
  <si>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</si>
  <si>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</si>
  <si>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</si>
  <si>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</si>
  <si>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</si>
  <si>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</si>
  <si>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</si>
  <si>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</si>
  <si>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</si>
  <si>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</si>
  <si>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</si>
  <si>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</si>
  <si>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</si>
  <si>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</si>
  <si>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</si>
  <si>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</si>
  <si>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</si>
  <si>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</si>
  <si>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</si>
  <si>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</si>
  <si>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</si>
  <si>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</si>
  <si>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</si>
  <si>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</si>
  <si>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</si>
  <si>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</si>
  <si>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</si>
  <si>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</si>
  <si>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</si>
  <si>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</si>
  <si>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</si>
  <si>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</si>
  <si>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</si>
  <si>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</si>
  <si>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</si>
  <si>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</si>
  <si>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</si>
  <si>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</si>
  <si>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</si>
  <si>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</si>
  <si>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</si>
  <si>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</si>
  <si>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</si>
  <si>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</si>
  <si>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</si>
  <si>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</si>
  <si>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</si>
  <si>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</si>
  <si>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</si>
  <si>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</si>
  <si>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</si>
  <si>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</si>
  <si>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</si>
  <si>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</si>
  <si>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</si>
  <si>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</si>
  <si>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</si>
  <si>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</si>
  <si>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</si>
  <si>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</si>
  <si>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</si>
  <si>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</si>
  <si>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</si>
  <si>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</si>
  <si>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</si>
  <si>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</si>
  <si>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</si>
  <si>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</si>
  <si>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</si>
  <si>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</si>
  <si>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</si>
  <si>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</si>
  <si>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</si>
  <si>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</si>
  <si>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</si>
  <si>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</si>
  <si>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</si>
  <si>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</si>
  <si>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</si>
  <si>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</si>
  <si>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</si>
  <si>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</si>
  <si>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</si>
  <si>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</si>
  <si>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</si>
  <si>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</si>
  <si>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</si>
  <si>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</si>
  <si>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</si>
  <si>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</si>
  <si>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</si>
  <si>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</si>
  <si>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</si>
  <si>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</si>
  <si>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</si>
  <si>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</si>
  <si>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</si>
  <si>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</si>
  <si>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</si>
  <si>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</si>
  <si>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</si>
  <si>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</si>
  <si>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</si>
  <si>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</si>
  <si>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</si>
  <si>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</si>
  <si>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</si>
  <si>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</si>
  <si>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</si>
  <si>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</si>
  <si>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</si>
  <si>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</si>
  <si>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</si>
  <si>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</si>
  <si>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</si>
  <si>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</si>
  <si>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</si>
  <si>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</si>
  <si>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</si>
  <si>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</si>
  <si>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</si>
  <si>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</si>
  <si>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</si>
  <si>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</si>
  <si>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</si>
  <si>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</si>
  <si>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</si>
  <si>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</si>
  <si>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</si>
  <si>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</si>
  <si>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</si>
  <si>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</si>
  <si>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</si>
  <si>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</si>
  <si>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</si>
  <si>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</si>
  <si>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</si>
  <si>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</si>
  <si>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</si>
  <si>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</si>
  <si>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</si>
  <si>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</si>
  <si>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</si>
  <si>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</si>
  <si>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</si>
  <si>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</si>
  <si>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</si>
  <si>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</si>
  <si>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</si>
  <si>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</si>
  <si>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</si>
  <si>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</si>
  <si>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</si>
  <si>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</si>
  <si>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</si>
  <si>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</si>
  <si>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</si>
  <si>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</si>
  <si>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</si>
  <si>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</si>
  <si>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</si>
  <si>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</si>
  <si>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</si>
  <si>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</si>
  <si>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</si>
  <si>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</si>
  <si>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</si>
  <si>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</si>
  <si>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</si>
  <si>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</si>
  <si>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</si>
  <si>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</si>
  <si>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</si>
  <si>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</si>
  <si>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</si>
  <si>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</si>
  <si>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</si>
  <si>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</si>
  <si>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</si>
  <si>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</si>
  <si>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</si>
  <si>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</si>
  <si>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</si>
  <si>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</si>
  <si>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</si>
  <si>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</si>
  <si>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</si>
  <si>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</si>
  <si>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</si>
  <si>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</si>
  <si>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</si>
  <si>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</si>
  <si>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</si>
  <si>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</si>
  <si>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</si>
  <si>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</si>
  <si>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</si>
  <si>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</si>
  <si>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</si>
  <si>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</si>
  <si>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</si>
  <si>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</si>
  <si>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</si>
  <si>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</si>
  <si>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</si>
  <si>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</si>
  <si>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</si>
  <si>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</si>
  <si>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</si>
  <si>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</si>
  <si>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</si>
  <si>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</si>
  <si>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</si>
  <si>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</si>
  <si>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</si>
  <si>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</si>
  <si>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</si>
  <si>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</si>
  <si>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</si>
  <si>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</si>
  <si>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</si>
  <si>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</si>
  <si>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</si>
  <si>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</si>
  <si>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</si>
  <si>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</si>
  <si>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</si>
  <si>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</si>
  <si>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</si>
  <si>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</si>
  <si>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</si>
  <si>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</si>
  <si>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</si>
  <si>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</si>
  <si>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</si>
  <si>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</si>
  <si>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</si>
  <si>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</si>
  <si>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</si>
  <si>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</si>
  <si>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</si>
  <si>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</si>
  <si>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</si>
  <si>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</si>
  <si>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</si>
  <si>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</si>
  <si>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</si>
  <si>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</si>
  <si>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</si>
  <si>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</si>
  <si>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</si>
  <si>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</si>
  <si>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</si>
  <si>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</si>
  <si>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</si>
  <si>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</si>
  <si>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</si>
  <si>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</si>
  <si>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</si>
  <si>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</si>
  <si>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</si>
  <si>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</si>
  <si>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</si>
  <si>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</si>
  <si>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</si>
  <si>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</si>
  <si>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</si>
  <si>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</si>
  <si>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</si>
  <si>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</si>
  <si>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</si>
  <si>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</si>
  <si>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</si>
  <si>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</si>
  <si>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</si>
  <si>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</si>
  <si>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</si>
  <si>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</si>
  <si>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</si>
  <si>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</si>
  <si>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</si>
  <si>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</si>
  <si>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</si>
  <si>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</si>
  <si>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</si>
  <si>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</si>
  <si>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</si>
  <si>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</si>
  <si>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</si>
  <si>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</si>
  <si>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</si>
  <si>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</si>
  <si>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</si>
  <si>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</si>
  <si>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</si>
  <si>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</si>
  <si>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</si>
  <si>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</si>
  <si>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</si>
  <si>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</si>
  <si>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</si>
  <si>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</si>
  <si>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</si>
  <si>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</si>
  <si>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</si>
  <si>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</si>
  <si>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</si>
  <si>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</si>
  <si>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</si>
  <si>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</si>
  <si>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</si>
  <si>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</si>
  <si>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</si>
  <si>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</si>
  <si>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</si>
  <si>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</si>
  <si>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</si>
  <si>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</si>
  <si>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</si>
  <si>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</si>
  <si>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</si>
  <si>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</si>
  <si>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</si>
  <si>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</si>
  <si>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</si>
  <si>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</si>
  <si>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</si>
  <si>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</si>
  <si>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</si>
  <si>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</si>
  <si>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</si>
  <si>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</si>
  <si>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</si>
  <si>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</si>
  <si>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</si>
  <si>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</si>
  <si>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</si>
  <si>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</si>
  <si>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</si>
  <si>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</si>
  <si>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</si>
  <si>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</si>
  <si>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</si>
  <si>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</si>
  <si>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</si>
  <si>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</si>
  <si>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</si>
  <si>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</si>
  <si>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</si>
  <si>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</si>
  <si>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</si>
  <si>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</si>
  <si>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</si>
  <si>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</si>
  <si>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</si>
  <si>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</si>
  <si>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</si>
  <si>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</si>
  <si>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</si>
  <si>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</si>
  <si>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</si>
  <si>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</si>
  <si>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</si>
  <si>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</si>
  <si>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</si>
  <si>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</si>
  <si>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</si>
  <si>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</si>
  <si>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</si>
  <si>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</si>
  <si>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</si>
  <si>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</si>
  <si>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</si>
  <si>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</si>
  <si>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</si>
  <si>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</si>
  <si>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</si>
  <si>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</si>
  <si>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</si>
  <si>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</si>
  <si>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</si>
  <si>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</si>
  <si>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</si>
  <si>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</si>
  <si>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</si>
  <si>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</si>
  <si>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</si>
  <si>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</si>
  <si>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</si>
  <si>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</si>
  <si>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</si>
  <si>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</si>
  <si>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</si>
  <si>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</si>
  <si>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</si>
  <si>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</si>
  <si>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</si>
  <si>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</si>
  <si>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</si>
  <si>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</si>
  <si>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</si>
  <si>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</si>
  <si>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</si>
  <si>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</si>
  <si>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</si>
  <si>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</si>
  <si>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</si>
  <si>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</si>
  <si>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</si>
  <si>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</si>
  <si>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</si>
  <si>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</si>
  <si>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</si>
  <si>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</si>
  <si>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</si>
  <si>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</si>
  <si>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</si>
  <si>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</si>
  <si>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</si>
  <si>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</si>
  <si>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</si>
  <si>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</si>
  <si>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</si>
  <si>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</si>
  <si>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</si>
  <si>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</si>
  <si>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</si>
  <si>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</si>
  <si>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</si>
  <si>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</si>
  <si>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</si>
  <si>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</si>
  <si>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</si>
  <si>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</si>
  <si>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</si>
  <si>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</si>
  <si>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</si>
  <si>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</si>
  <si>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</si>
  <si>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</si>
  <si>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</si>
  <si>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</si>
  <si>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</si>
  <si>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</si>
  <si>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</si>
  <si>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</si>
  <si>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</si>
  <si>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</si>
  <si>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</si>
  <si>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</si>
  <si>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</si>
  <si>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</si>
  <si>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</si>
  <si>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</si>
  <si>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</si>
  <si>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</si>
  <si>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</si>
  <si>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</si>
  <si>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</si>
  <si>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</si>
  <si>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</si>
  <si>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</si>
  <si>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</si>
  <si>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</si>
  <si>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</si>
  <si>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</si>
  <si>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</si>
  <si>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</si>
  <si>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</si>
  <si>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</si>
  <si>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</si>
  <si>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</si>
  <si>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</si>
  <si>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</si>
  <si>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</si>
  <si>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</si>
  <si>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</si>
  <si>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</si>
  <si>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</si>
  <si>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</si>
  <si>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</si>
  <si>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</si>
  <si>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</si>
  <si>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</si>
  <si>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</si>
  <si>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</si>
  <si>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</si>
  <si>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</si>
  <si>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</si>
  <si>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</si>
  <si>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</si>
  <si>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</si>
  <si>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</si>
  <si>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</si>
  <si>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</si>
  <si>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</si>
  <si>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</si>
  <si>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</si>
  <si>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</si>
  <si>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</si>
  <si>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</si>
  <si>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</si>
  <si>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</si>
  <si>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</si>
  <si>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</si>
  <si>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</si>
  <si>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</si>
  <si>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</si>
  <si>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</si>
  <si>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</si>
  <si>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</si>
  <si>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</si>
  <si>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</si>
  <si>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</si>
  <si>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</si>
  <si>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</si>
  <si>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</si>
  <si>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</si>
  <si>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</si>
  <si>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</si>
  <si>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</si>
  <si>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</si>
  <si>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</si>
  <si>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</si>
  <si>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</si>
  <si>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</si>
  <si>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</si>
  <si>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</si>
  <si>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</si>
  <si>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</si>
  <si>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</si>
  <si>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</si>
  <si>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</si>
  <si>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</si>
  <si>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</si>
  <si>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</si>
  <si>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</si>
  <si>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</si>
  <si>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</si>
  <si>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</si>
  <si>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</si>
  <si>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</si>
  <si>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</si>
  <si>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</si>
  <si>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</si>
  <si>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</si>
  <si>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</si>
  <si>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</si>
  <si>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</si>
  <si>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</si>
  <si>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</si>
  <si>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</si>
  <si>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</si>
  <si>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</si>
  <si>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</si>
  <si>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</si>
  <si>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</si>
  <si>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</si>
  <si>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</si>
  <si>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</si>
  <si>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</si>
  <si>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</si>
  <si>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</si>
  <si>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</si>
  <si>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</si>
  <si>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</si>
  <si>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</si>
  <si>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</si>
  <si>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</si>
  <si>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</si>
  <si>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</si>
  <si>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</si>
  <si>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</si>
  <si>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</si>
  <si>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</si>
  <si>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</si>
  <si>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</si>
  <si>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</si>
  <si>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</si>
  <si>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</si>
  <si>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</si>
  <si>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</si>
  <si>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</si>
  <si>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</si>
  <si>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</si>
  <si>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</si>
  <si>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</si>
  <si>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</si>
  <si>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</si>
  <si>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</si>
  <si>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</si>
  <si>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</si>
  <si>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</si>
  <si>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</si>
  <si>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</si>
  <si>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</si>
  <si>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</si>
  <si>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</si>
  <si>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</si>
  <si>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</si>
  <si>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</si>
  <si>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</si>
  <si>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</si>
  <si>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</si>
  <si>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</si>
  <si>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</si>
  <si>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</si>
  <si>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</si>
  <si>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</si>
  <si>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</si>
  <si>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</si>
  <si>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</si>
  <si>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</si>
  <si>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</si>
  <si>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</si>
  <si>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</si>
  <si>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</si>
  <si>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</si>
  <si>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</si>
  <si>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</si>
  <si>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</si>
  <si>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</si>
  <si>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</si>
  <si>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</si>
  <si>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</si>
  <si>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</si>
  <si>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</si>
  <si>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</si>
  <si>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</si>
  <si>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</si>
  <si>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</si>
  <si>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</si>
  <si>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</si>
  <si>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</si>
  <si>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</si>
  <si>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</si>
  <si>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</si>
  <si>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</si>
  <si>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</si>
  <si>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</si>
  <si>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</si>
  <si>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</si>
  <si>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</si>
  <si>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</si>
  <si>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</si>
  <si>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</si>
  <si>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</si>
  <si>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</si>
  <si>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</si>
  <si>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</si>
  <si>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</si>
  <si>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</si>
  <si>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</si>
  <si>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</si>
  <si>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</si>
  <si>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</si>
  <si>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</si>
  <si>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</si>
  <si>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</si>
  <si>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</si>
  <si>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</si>
  <si>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</si>
  <si>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</si>
  <si>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</si>
  <si>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</si>
  <si>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</si>
  <si>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</si>
  <si>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</si>
  <si>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</si>
  <si>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</si>
  <si>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</si>
  <si>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</si>
  <si>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</si>
  <si>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</si>
  <si>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</si>
  <si>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</si>
  <si>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</si>
  <si>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</si>
  <si>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</si>
  <si>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</si>
  <si>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</si>
  <si>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</si>
  <si>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</si>
  <si>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</si>
  <si>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</si>
  <si>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</si>
  <si>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</si>
  <si>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</si>
  <si>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</si>
  <si>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</si>
  <si>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</si>
  <si>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</si>
  <si>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</si>
  <si>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</si>
  <si>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</si>
  <si>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</si>
  <si>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</si>
  <si>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</si>
  <si>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</si>
  <si>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</si>
  <si>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</si>
  <si>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</si>
  <si>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</si>
  <si>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</si>
  <si>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</si>
  <si>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</si>
  <si>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</si>
  <si>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</si>
  <si>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</si>
  <si>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</si>
  <si>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</si>
  <si>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</si>
  <si>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</si>
  <si>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</si>
  <si>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</si>
  <si>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</si>
  <si>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</si>
  <si>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</si>
  <si>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</si>
  <si>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</si>
  <si>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</si>
  <si>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</si>
  <si>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</si>
  <si>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</si>
  <si>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</si>
  <si>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</si>
  <si>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</si>
  <si>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</si>
  <si>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</si>
  <si>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</si>
  <si>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</si>
  <si>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</si>
  <si>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</si>
  <si>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</si>
  <si>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</si>
  <si>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</si>
  <si>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</si>
  <si>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</si>
  <si>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</si>
  <si>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</si>
  <si>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</si>
  <si>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</si>
  <si>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</si>
  <si>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</si>
  <si>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</si>
  <si>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</si>
  <si>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</si>
  <si>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</si>
  <si>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</si>
  <si>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</si>
  <si>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</si>
  <si>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</si>
  <si>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</si>
  <si>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</si>
  <si>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</si>
  <si>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</si>
  <si>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</si>
  <si>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</si>
  <si>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</si>
  <si>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</si>
  <si>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</si>
  <si>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</si>
  <si>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</si>
  <si>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</si>
  <si>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</si>
  <si>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</si>
  <si>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</si>
  <si>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</si>
  <si>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</si>
  <si>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</si>
  <si>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</si>
  <si>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</si>
  <si>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</si>
  <si>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</si>
  <si>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</si>
  <si>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</si>
  <si>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</si>
  <si>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</si>
  <si>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</si>
  <si>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</si>
  <si>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</si>
  <si>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</si>
  <si>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</si>
  <si>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</si>
  <si>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</si>
  <si>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</si>
  <si>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</si>
  <si>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</si>
  <si>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</si>
  <si>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</si>
  <si>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</si>
  <si>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</si>
  <si>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</si>
  <si>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</si>
  <si>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</si>
  <si>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</si>
  <si>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</si>
  <si>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</si>
  <si>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</si>
  <si>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</si>
  <si>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</si>
  <si>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</si>
  <si>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</si>
  <si>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</si>
  <si>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</si>
  <si>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</si>
  <si>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</si>
  <si>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</si>
  <si>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</si>
  <si>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</si>
  <si>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</si>
  <si>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</si>
  <si>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</si>
  <si>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</si>
  <si>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</si>
  <si>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</si>
  <si>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</si>
  <si>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</si>
  <si>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</si>
  <si>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</si>
  <si>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</si>
  <si>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</si>
  <si>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</si>
  <si>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</si>
  <si>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</si>
  <si>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</si>
  <si>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</si>
  <si>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</si>
  <si>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</si>
  <si>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</si>
  <si>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</si>
  <si>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</si>
  <si>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</si>
  <si>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</si>
  <si>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</si>
  <si>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</si>
  <si>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</si>
  <si>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</si>
  <si>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</si>
  <si>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</si>
  <si>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</si>
  <si>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</si>
  <si>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</si>
  <si>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</si>
  <si>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</si>
  <si>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</si>
  <si>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</si>
  <si>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</si>
  <si>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</si>
  <si>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</si>
  <si>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</si>
  <si>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</si>
  <si>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</si>
  <si>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</si>
  <si>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</si>
  <si>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</si>
  <si>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</si>
  <si>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</si>
  <si>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</si>
  <si>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</si>
  <si>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</si>
  <si>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</si>
  <si>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</si>
  <si>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</si>
  <si>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</si>
  <si>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</si>
  <si>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</si>
  <si>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</si>
  <si>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</si>
  <si>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</si>
  <si>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</si>
  <si>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</si>
  <si>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</si>
  <si>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</si>
  <si>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</si>
  <si>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</si>
  <si>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</si>
  <si>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</si>
  <si>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</si>
  <si>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</si>
  <si>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</si>
  <si>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</si>
  <si>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</si>
  <si>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</si>
  <si>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</si>
  <si>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</si>
  <si>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</si>
  <si>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</si>
  <si>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</si>
  <si>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</si>
  <si>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</si>
  <si>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</si>
  <si>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</si>
  <si>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</si>
  <si>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</si>
  <si>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</si>
  <si>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</si>
  <si>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</si>
  <si>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</si>
  <si>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</si>
  <si>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</si>
  <si>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</si>
  <si>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</si>
  <si>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</si>
  <si>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</si>
  <si>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</si>
  <si>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</si>
  <si>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</si>
  <si>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</si>
  <si>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</si>
  <si>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</si>
  <si>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</si>
  <si>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</si>
  <si>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</si>
  <si>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</si>
  <si>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</si>
  <si>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</si>
  <si>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</si>
  <si>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</si>
  <si>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</si>
  <si>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</si>
  <si>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</si>
  <si>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</si>
  <si>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</si>
  <si>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</si>
  <si>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</si>
  <si>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</si>
  <si>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</si>
  <si>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</si>
  <si>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</si>
  <si>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</si>
  <si>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</si>
  <si>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</si>
  <si>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</si>
  <si>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</si>
  <si>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</si>
  <si>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</si>
  <si>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</si>
  <si>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</si>
  <si>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</si>
  <si>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</si>
  <si>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</si>
  <si>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</si>
  <si>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</si>
  <si>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</si>
  <si>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</si>
  <si>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</si>
  <si>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</si>
  <si>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</si>
  <si>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</si>
  <si>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</si>
  <si>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</si>
  <si>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</si>
  <si>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</si>
  <si>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</si>
  <si>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</si>
  <si>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</si>
  <si>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</si>
  <si>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</si>
  <si>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</si>
  <si>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</si>
  <si>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</si>
  <si>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</si>
  <si>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</si>
  <si>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</si>
  <si>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</si>
  <si>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</si>
  <si>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</si>
  <si>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</si>
  <si>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</si>
  <si>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</si>
  <si>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</si>
  <si>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</si>
  <si>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</si>
  <si>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</si>
  <si>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</si>
  <si>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</si>
  <si>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</si>
  <si>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</si>
  <si>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</si>
  <si>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</si>
  <si>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</si>
  <si>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</si>
  <si>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</si>
  <si>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</si>
  <si>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</si>
  <si>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</si>
  <si>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</si>
  <si>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</si>
  <si>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</si>
  <si>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</si>
  <si>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</si>
  <si>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</si>
  <si>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</si>
  <si>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</si>
  <si>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</si>
  <si>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</si>
  <si>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</si>
  <si>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</si>
  <si>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</si>
  <si>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</si>
  <si>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</si>
  <si>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</si>
  <si>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</si>
  <si>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</si>
  <si>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</si>
  <si>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</si>
  <si>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</si>
  <si>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</si>
  <si>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</si>
  <si>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</si>
  <si>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</si>
  <si>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</si>
  <si>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</si>
  <si>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</si>
  <si>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</si>
  <si>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</si>
  <si>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</si>
  <si>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</si>
  <si>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</si>
  <si>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</si>
  <si>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</si>
  <si>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</si>
  <si>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</si>
  <si>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</si>
  <si>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</si>
  <si>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</si>
  <si>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</si>
  <si>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</si>
  <si>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</si>
  <si>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</si>
  <si>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</si>
  <si>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</si>
  <si>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</si>
  <si>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</si>
  <si>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</si>
  <si>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</si>
  <si>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</si>
  <si>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</si>
  <si>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</si>
  <si>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</si>
  <si>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</si>
  <si>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</si>
  <si>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</si>
  <si>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</si>
  <si>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</si>
  <si>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</si>
  <si>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</si>
  <si>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</si>
  <si>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</si>
  <si>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</si>
  <si>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</si>
  <si>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</si>
  <si>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</si>
  <si>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</si>
  <si>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</si>
  <si>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</si>
  <si>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</si>
  <si>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</si>
  <si>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</si>
  <si>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</si>
  <si>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</si>
  <si>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</si>
  <si>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</si>
  <si>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</si>
  <si>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</si>
  <si>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</si>
  <si>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</si>
  <si>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</si>
  <si>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</si>
  <si>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</si>
  <si>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</si>
  <si>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</si>
  <si>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</si>
  <si>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</si>
  <si>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</si>
  <si>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</si>
  <si>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</si>
  <si>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</si>
  <si>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</si>
  <si>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</si>
  <si>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</si>
  <si>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</si>
  <si>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</si>
  <si>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</si>
  <si>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</si>
  <si>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</si>
  <si>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</si>
  <si>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</si>
  <si>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</si>
  <si>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</si>
  <si>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</si>
  <si>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</si>
  <si>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</si>
  <si>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</si>
  <si>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</si>
  <si>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</si>
  <si>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</si>
  <si>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</si>
  <si>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</si>
  <si>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</si>
  <si>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</si>
  <si>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</si>
  <si>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</si>
  <si>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</si>
  <si>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</si>
  <si>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</si>
  <si>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</si>
  <si>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</si>
  <si>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</si>
  <si>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</si>
  <si>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</si>
  <si>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</si>
  <si>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</si>
  <si>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</si>
  <si>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</si>
  <si>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</si>
  <si>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</si>
  <si>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</si>
  <si>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</si>
  <si>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</si>
  <si>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</si>
  <si>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</si>
  <si>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</si>
  <si>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</si>
  <si>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</si>
  <si>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</si>
  <si>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</si>
  <si>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</si>
  <si>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</si>
  <si>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</si>
  <si>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</si>
  <si>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</si>
  <si>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</si>
  <si>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</si>
  <si>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</si>
  <si>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</si>
  <si>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</si>
  <si>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</si>
  <si>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</si>
  <si>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</si>
  <si>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</si>
  <si>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</si>
  <si>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</si>
  <si>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</si>
  <si>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</si>
  <si>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</si>
  <si>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</si>
  <si>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</si>
  <si>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</si>
  <si>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</si>
  <si>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</si>
  <si>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</si>
  <si>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</si>
  <si>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</si>
  <si>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</si>
  <si>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</si>
  <si>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</si>
  <si>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</si>
  <si>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</si>
  <si>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</si>
  <si>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</si>
  <si>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</si>
  <si>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</si>
  <si>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</si>
  <si>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</si>
  <si>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</si>
  <si>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</si>
  <si>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</si>
  <si>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</si>
  <si>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</si>
  <si>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</si>
  <si>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</si>
  <si>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</si>
  <si>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</si>
  <si>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</si>
  <si>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</si>
  <si>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</si>
  <si>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</si>
  <si>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</si>
  <si>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</si>
  <si>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</si>
  <si>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</si>
  <si>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</si>
  <si>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</si>
  <si>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</si>
  <si>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</si>
  <si>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</si>
  <si>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</si>
  <si>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</si>
  <si>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</si>
  <si>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</si>
  <si>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</si>
  <si>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</si>
  <si>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</si>
  <si>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</si>
  <si>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</si>
  <si>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</si>
  <si>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</si>
  <si>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</si>
  <si>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</si>
  <si>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</si>
  <si>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</si>
  <si>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</si>
  <si>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</si>
  <si>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</si>
  <si>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</si>
  <si>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</si>
  <si>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</si>
  <si>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</si>
  <si>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</si>
  <si>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</si>
  <si>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</si>
  <si>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</si>
  <si>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</si>
  <si>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</si>
  <si>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</si>
  <si>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</si>
  <si>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</si>
  <si>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</si>
  <si>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</si>
  <si>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</si>
  <si>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</si>
  <si>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</si>
  <si>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</si>
  <si>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</si>
  <si>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</si>
  <si>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</si>
  <si>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</si>
  <si>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</si>
  <si>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</si>
  <si>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</si>
  <si>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</si>
  <si>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</si>
  <si>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</si>
  <si>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</si>
  <si>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</si>
  <si>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</si>
  <si>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</si>
  <si>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</si>
  <si>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</si>
  <si>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</si>
  <si>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</si>
  <si>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</si>
  <si>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</si>
  <si>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</si>
  <si>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</si>
  <si>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</si>
  <si>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</si>
  <si>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</si>
  <si>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</si>
  <si>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</si>
  <si>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</si>
  <si>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</si>
  <si>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</si>
  <si>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</si>
  <si>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</si>
  <si>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</si>
  <si>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</si>
  <si>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</si>
  <si>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</si>
  <si>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</si>
  <si>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</si>
  <si>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</si>
  <si>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</si>
  <si>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</si>
  <si>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</si>
  <si>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</si>
  <si>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</si>
  <si>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</si>
  <si>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</si>
  <si>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</si>
  <si>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</si>
  <si>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</si>
  <si>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</si>
  <si>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</si>
  <si>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</si>
  <si>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</si>
  <si>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</si>
  <si>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</si>
  <si>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</si>
  <si>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</si>
  <si>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</si>
  <si>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</si>
  <si>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</si>
  <si>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</si>
  <si>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</si>
  <si>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</si>
  <si>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</si>
  <si>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</si>
  <si>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</si>
  <si>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</si>
  <si>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</si>
  <si>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</si>
  <si>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</si>
  <si>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</si>
  <si>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</si>
  <si>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</si>
  <si>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</si>
  <si>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</si>
  <si>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</si>
  <si>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</si>
  <si>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</si>
  <si>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</si>
  <si>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</si>
  <si>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</si>
  <si>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</si>
  <si>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</si>
  <si>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</si>
  <si>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</si>
  <si>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</si>
  <si>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</si>
  <si>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</si>
  <si>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</si>
  <si>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</si>
  <si>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</si>
  <si>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</si>
  <si>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</si>
  <si>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</si>
  <si>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</si>
  <si>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</si>
  <si>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</si>
  <si>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</si>
  <si>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</si>
  <si>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</si>
  <si>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</si>
  <si>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</si>
  <si>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</si>
  <si>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</si>
  <si>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</si>
  <si>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</si>
  <si>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</si>
  <si>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</si>
  <si>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</si>
  <si>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</si>
  <si>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</si>
  <si>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</si>
  <si>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</si>
  <si>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</si>
  <si>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</si>
  <si>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</si>
  <si>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</si>
  <si>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</si>
  <si>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</si>
  <si>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</si>
  <si>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</si>
  <si>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</si>
  <si>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</si>
  <si>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</si>
  <si>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</si>
  <si>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</si>
  <si>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</si>
  <si>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</si>
  <si>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</si>
  <si>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</si>
  <si>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</si>
  <si>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</si>
  <si>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</si>
  <si>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</si>
  <si>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</si>
  <si>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</si>
  <si>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</si>
  <si>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</si>
  <si>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</si>
  <si>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</si>
  <si>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</si>
  <si>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</si>
  <si>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</si>
  <si>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</si>
  <si>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</si>
  <si>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</si>
  <si>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</si>
  <si>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</si>
  <si>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</si>
  <si>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</si>
  <si>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</si>
  <si>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</si>
  <si>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</si>
  <si>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</si>
  <si>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</si>
  <si>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</si>
  <si>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</si>
  <si>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</si>
  <si>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</si>
  <si>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</si>
  <si>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</si>
  <si>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</si>
  <si>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</si>
  <si>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</si>
  <si>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</si>
  <si>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</si>
  <si>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</si>
  <si>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</si>
  <si>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</si>
  <si>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</si>
  <si>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</si>
  <si>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</si>
  <si>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</si>
  <si>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</si>
  <si>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</si>
  <si>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</si>
  <si>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</si>
  <si>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</si>
  <si>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</si>
  <si>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</si>
  <si>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</si>
  <si>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</si>
  <si>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</si>
  <si>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</si>
  <si>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</si>
  <si>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</si>
  <si>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</si>
  <si>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</si>
  <si>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</si>
  <si>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</si>
  <si>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</si>
  <si>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</si>
  <si>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</si>
  <si>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</si>
  <si>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</si>
  <si>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</si>
  <si>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</si>
  <si>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</si>
  <si>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</si>
  <si>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</si>
  <si>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</si>
  <si>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</si>
  <si>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</si>
  <si>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</si>
  <si>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</si>
  <si>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</si>
  <si>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</si>
  <si>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</si>
  <si>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</si>
  <si>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</si>
  <si>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</si>
  <si>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</si>
  <si>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</si>
  <si>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</si>
  <si>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</si>
  <si>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</si>
  <si>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</si>
  <si>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</si>
  <si>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</si>
  <si>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</si>
  <si>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</si>
  <si>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</si>
  <si>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</si>
  <si>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</si>
  <si>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</si>
  <si>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</si>
  <si>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</si>
  <si>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</si>
  <si>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</si>
  <si>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</si>
  <si>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</si>
  <si>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</si>
  <si>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</si>
  <si>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</si>
  <si>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</si>
  <si>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</si>
  <si>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</si>
  <si>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</si>
  <si>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</si>
  <si>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</si>
  <si>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</si>
  <si>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</si>
  <si>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</si>
  <si>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</si>
  <si>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</si>
  <si>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</si>
  <si>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</si>
  <si>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</si>
  <si>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</si>
  <si>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</si>
  <si>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</si>
  <si>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</si>
  <si>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</si>
  <si>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</si>
  <si>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</si>
  <si>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</si>
  <si>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</si>
  <si>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</si>
  <si>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</si>
  <si>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</si>
  <si>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</si>
  <si>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</si>
  <si>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</si>
  <si>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</si>
  <si>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</si>
  <si>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</si>
  <si>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</si>
  <si>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</si>
  <si>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</si>
  <si>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</si>
  <si>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</si>
  <si>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</si>
  <si>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</si>
  <si>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</si>
  <si>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</si>
  <si>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</si>
  <si>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</si>
  <si>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</si>
  <si>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</si>
  <si>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</si>
  <si>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</si>
  <si>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</si>
  <si>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</si>
  <si>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</si>
  <si>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</si>
  <si>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</si>
  <si>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</si>
  <si>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</si>
  <si>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</si>
  <si>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</si>
  <si>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</si>
  <si>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</si>
  <si>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</si>
  <si>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</si>
  <si>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</si>
  <si>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</si>
  <si>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</si>
  <si>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</si>
  <si>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</si>
  <si>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</si>
  <si>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</si>
  <si>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</si>
  <si>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</si>
  <si>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</si>
  <si>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</si>
  <si>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</si>
  <si>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</si>
  <si>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</si>
  <si>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</si>
  <si>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</si>
  <si>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</si>
  <si>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</si>
  <si>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</si>
  <si>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</si>
  <si>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</si>
  <si>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</si>
  <si>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</si>
  <si>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</si>
  <si>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</si>
  <si>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</si>
  <si>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</si>
  <si>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</si>
  <si>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</si>
  <si>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</si>
  <si>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</si>
  <si>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</si>
  <si>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</si>
  <si>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</si>
  <si>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</si>
  <si>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</si>
  <si>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</si>
  <si>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</si>
  <si>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</si>
  <si>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</si>
  <si>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</si>
  <si>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</si>
  <si>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</si>
  <si>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</si>
  <si>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</si>
  <si>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</si>
  <si>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</si>
  <si>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</si>
  <si>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</si>
  <si>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</si>
  <si>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</si>
  <si>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</si>
  <si>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</si>
  <si>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</si>
  <si>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</si>
  <si>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</si>
  <si>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</si>
  <si>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</si>
  <si>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</si>
  <si>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</si>
  <si>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</si>
  <si>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</si>
  <si>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</si>
  <si>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</si>
  <si>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</si>
  <si>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</si>
  <si>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</si>
  <si>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</si>
  <si>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</si>
  <si>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</si>
  <si>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</si>
  <si>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</si>
  <si>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</si>
  <si>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</si>
  <si>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</si>
  <si>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</si>
  <si>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</si>
  <si>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</si>
  <si>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</si>
  <si>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</si>
  <si>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</si>
  <si>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</si>
  <si>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</si>
  <si>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</si>
  <si>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</si>
  <si>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</si>
  <si>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</si>
  <si>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</si>
  <si>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</si>
  <si>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</si>
  <si>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</si>
  <si>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</si>
  <si>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</si>
  <si>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</si>
  <si>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</si>
  <si>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</si>
  <si>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</si>
  <si>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</si>
  <si>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</si>
  <si>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</si>
  <si>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</si>
  <si>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</si>
  <si>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</si>
  <si>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</si>
  <si>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</si>
  <si>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</si>
  <si>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</si>
  <si>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</si>
  <si>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</si>
  <si>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</si>
  <si>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</si>
  <si>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</si>
  <si>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</si>
  <si>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</si>
  <si>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</si>
  <si>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</si>
  <si>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</si>
  <si>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</si>
  <si>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</si>
  <si>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</si>
  <si>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</si>
  <si>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</si>
  <si>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</si>
  <si>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</si>
  <si>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</si>
  <si>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</si>
  <si>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</si>
  <si>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</si>
  <si>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</si>
  <si>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</si>
  <si>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</si>
  <si>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</si>
  <si>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</si>
  <si>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</si>
  <si>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</si>
  <si>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</si>
  <si>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</si>
  <si>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</si>
  <si>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</si>
  <si>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</si>
  <si>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</si>
  <si>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</si>
  <si>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</si>
  <si>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</si>
  <si>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</si>
  <si>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</si>
  <si>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</si>
  <si>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</si>
  <si>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</si>
  <si>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</si>
  <si>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</si>
  <si>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</si>
  <si>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</si>
  <si>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</si>
  <si>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</si>
  <si>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</si>
  <si>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</si>
  <si>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</si>
  <si>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</si>
  <si>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</si>
  <si>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</si>
  <si>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</si>
  <si>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</si>
  <si>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</si>
  <si>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</si>
  <si>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</si>
  <si>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</si>
  <si>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</si>
  <si>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</si>
  <si>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</si>
  <si>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</si>
  <si>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</si>
  <si>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</si>
  <si>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</si>
  <si>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</si>
  <si>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</si>
  <si>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</si>
  <si>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</si>
  <si>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</si>
  <si>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</si>
  <si>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</si>
  <si>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</si>
  <si>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</si>
  <si>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</si>
  <si>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</si>
  <si>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</si>
  <si>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</si>
  <si>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</si>
  <si>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</si>
  <si>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</si>
  <si>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</si>
  <si>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</si>
  <si>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</si>
  <si>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</si>
  <si>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</si>
  <si>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</si>
  <si>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</si>
  <si>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</si>
  <si>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</si>
  <si>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</si>
  <si>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</si>
  <si>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</si>
  <si>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</si>
  <si>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</si>
  <si>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</si>
  <si>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</si>
  <si>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</si>
  <si>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</si>
  <si>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</si>
  <si>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</si>
  <si>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</si>
  <si>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</si>
  <si>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</si>
  <si>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</si>
  <si>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</si>
  <si>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</si>
  <si>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</si>
  <si>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</si>
  <si>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</si>
  <si>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</si>
  <si>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</si>
  <si>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</si>
  <si>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</si>
  <si>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</si>
  <si>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</si>
  <si>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</si>
  <si>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</si>
  <si>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</si>
  <si>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</si>
  <si>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</si>
  <si>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</si>
  <si>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</si>
  <si>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</si>
  <si>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</si>
  <si>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</si>
  <si>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</si>
  <si>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</si>
  <si>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</si>
  <si>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</si>
  <si>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</si>
  <si>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</si>
  <si>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</si>
  <si>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</si>
  <si>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</si>
  <si>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</si>
  <si>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</si>
  <si>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</si>
  <si>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</si>
  <si>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</si>
  <si>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</si>
  <si>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</si>
  <si>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</si>
  <si>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</si>
  <si>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</si>
  <si>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</si>
  <si>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</si>
  <si>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</si>
  <si>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</si>
  <si>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</si>
  <si>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</si>
  <si>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</si>
  <si>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</si>
  <si>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</si>
  <si>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</si>
  <si>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</si>
  <si>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</si>
  <si>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</si>
  <si>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</si>
  <si>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</si>
  <si>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</si>
  <si>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</si>
  <si>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</si>
  <si>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</si>
  <si>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</si>
  <si>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</si>
  <si>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</si>
  <si>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</si>
  <si>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</si>
  <si>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</si>
  <si>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</si>
  <si>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</si>
  <si>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</si>
  <si>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</si>
  <si>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</si>
  <si>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</si>
  <si>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</si>
  <si>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</si>
  <si>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</si>
  <si>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</si>
  <si>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</si>
  <si>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</si>
  <si>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</si>
  <si>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</si>
  <si>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</si>
  <si>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</si>
  <si>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</si>
  <si>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</si>
  <si>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</si>
  <si>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</si>
  <si>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</si>
  <si>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</si>
  <si>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</si>
  <si>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</si>
  <si>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</si>
  <si>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</si>
  <si>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</si>
  <si>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</si>
  <si>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</si>
  <si>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</si>
  <si>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</si>
  <si>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</si>
  <si>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</si>
  <si>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</si>
  <si>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</si>
  <si>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</si>
  <si>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</si>
  <si>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</si>
  <si>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</si>
  <si>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</si>
  <si>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</si>
  <si>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</si>
  <si>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</si>
  <si>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</si>
  <si>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</si>
  <si>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</si>
  <si>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</si>
  <si>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</si>
  <si>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</si>
  <si>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</si>
  <si>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</si>
  <si>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</si>
  <si>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</si>
  <si>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</si>
  <si>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</si>
  <si>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</si>
  <si>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</si>
  <si>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</si>
  <si>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</si>
  <si>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</si>
  <si>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</si>
  <si>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</si>
  <si>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</si>
  <si>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</si>
  <si>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</si>
  <si>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</si>
  <si>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</si>
  <si>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</si>
  <si>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</si>
  <si>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</si>
  <si>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</si>
  <si>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</si>
  <si>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</si>
  <si>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</si>
  <si>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</si>
  <si>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</si>
  <si>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</si>
  <si>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</si>
  <si>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</si>
  <si>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</si>
  <si>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</si>
  <si>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</si>
  <si>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</si>
  <si>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</si>
  <si>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</si>
  <si>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</si>
  <si>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</si>
  <si>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</si>
  <si>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</si>
  <si>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</si>
  <si>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</si>
  <si>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</si>
  <si>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</si>
  <si>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</si>
  <si>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</si>
  <si>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</si>
  <si>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</si>
  <si>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</si>
  <si>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</si>
  <si>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</si>
  <si>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</si>
  <si>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</si>
  <si>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</si>
  <si>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</si>
  <si>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</si>
  <si>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</si>
  <si>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</si>
  <si>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</si>
  <si>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</si>
  <si>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</si>
  <si>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</si>
  <si>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</si>
  <si>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</si>
  <si>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</si>
  <si>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</si>
  <si>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</si>
  <si>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</si>
  <si>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</si>
  <si>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</si>
  <si>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</si>
  <si>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</si>
  <si>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</si>
  <si>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</si>
  <si>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</si>
  <si>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</si>
  <si>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</si>
  <si>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</si>
  <si>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</si>
  <si>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</si>
  <si>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</si>
  <si>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</si>
  <si>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</si>
  <si>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</si>
  <si>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</si>
  <si>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</si>
  <si>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</si>
  <si>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</si>
  <si>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</si>
  <si>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</si>
  <si>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</si>
  <si>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</si>
  <si>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</si>
  <si>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</si>
  <si>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</si>
  <si>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</si>
  <si>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</si>
  <si>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</si>
  <si>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</si>
  <si>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</si>
  <si>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</si>
  <si>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</si>
  <si>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</si>
  <si>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</si>
  <si>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</si>
  <si>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</si>
  <si>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</si>
  <si>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</si>
  <si>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</si>
  <si>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</si>
  <si>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</si>
  <si>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</si>
  <si>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</si>
  <si>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</si>
  <si>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</si>
  <si>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</si>
  <si>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</si>
  <si>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</si>
  <si>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</si>
  <si>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</si>
  <si>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</si>
  <si>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</si>
  <si>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</si>
  <si>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</si>
  <si>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</si>
  <si>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</si>
  <si>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</si>
  <si>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</si>
  <si>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</si>
  <si>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</si>
  <si>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</si>
  <si>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</si>
  <si>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</si>
  <si>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</si>
  <si>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</si>
  <si>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</si>
  <si>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</si>
  <si>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</si>
  <si>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</si>
  <si>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</si>
  <si>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</si>
  <si>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</si>
  <si>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</si>
  <si>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</si>
  <si>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</si>
  <si>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</si>
  <si>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</si>
  <si>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</si>
  <si>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</si>
  <si>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</si>
  <si>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</si>
  <si>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</si>
  <si>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</si>
  <si>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</si>
  <si>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</si>
  <si>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</si>
  <si>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</si>
  <si>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</si>
  <si>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</si>
  <si>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</si>
  <si>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</si>
  <si>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</si>
  <si>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</si>
  <si>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</si>
  <si>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</si>
  <si>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</si>
  <si>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</si>
  <si>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</si>
  <si>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</si>
  <si>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</si>
  <si>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</si>
  <si>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</si>
  <si>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</si>
  <si>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</si>
  <si>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</si>
  <si>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</si>
  <si>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</si>
  <si>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</si>
  <si>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</si>
  <si>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</si>
  <si>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</si>
  <si>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</si>
  <si>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</si>
  <si>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</si>
  <si>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</si>
  <si>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</si>
  <si>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</si>
  <si>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</si>
  <si>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</si>
  <si>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</si>
  <si>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</si>
  <si>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</si>
  <si>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</si>
  <si>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</si>
  <si>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</si>
  <si>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</si>
  <si>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</si>
  <si>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</si>
  <si>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</si>
  <si>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</si>
  <si>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</si>
  <si>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</si>
  <si>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</si>
  <si>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</si>
  <si>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</si>
  <si>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</si>
  <si>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</si>
  <si>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</si>
  <si>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</si>
  <si>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</si>
  <si>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</si>
  <si>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</si>
  <si>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</si>
  <si>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</si>
  <si>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</si>
  <si>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</si>
  <si>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</si>
  <si>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</si>
  <si>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</si>
  <si>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</si>
  <si>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</si>
  <si>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</si>
  <si>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</si>
  <si>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</si>
  <si>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</si>
  <si>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</si>
  <si>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</si>
  <si>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</si>
  <si>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</si>
  <si>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</si>
  <si>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</si>
  <si>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</si>
  <si>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</si>
  <si>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</si>
  <si>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</si>
  <si>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</si>
  <si>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</si>
  <si>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</si>
  <si>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</si>
  <si>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</si>
  <si>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</si>
  <si>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</si>
  <si>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</si>
  <si>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</si>
  <si>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</si>
  <si>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</si>
  <si>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</si>
  <si>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</si>
  <si>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</si>
  <si>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</si>
  <si>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</si>
  <si>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</si>
  <si>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</si>
  <si>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</si>
  <si>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</si>
  <si>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</si>
  <si>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</si>
  <si>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</si>
  <si>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</si>
  <si>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</si>
  <si>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</si>
  <si>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</si>
  <si>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</si>
  <si>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</si>
  <si>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</si>
  <si>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</si>
  <si>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</si>
  <si>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</si>
  <si>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</si>
  <si>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</si>
  <si>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</si>
  <si>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</si>
  <si>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</si>
  <si>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</si>
  <si>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</si>
  <si>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</si>
  <si>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</si>
  <si>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</si>
  <si>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</si>
  <si>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</si>
  <si>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</si>
  <si>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</si>
  <si>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</si>
  <si>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</si>
  <si>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</si>
  <si>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</si>
  <si>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</si>
  <si>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</si>
  <si>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</si>
  <si>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</si>
  <si>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</si>
  <si>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</si>
  <si>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</si>
  <si>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</si>
  <si>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</si>
  <si>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</si>
  <si>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</si>
  <si>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</si>
  <si>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</si>
  <si>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</si>
  <si>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</si>
  <si>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</si>
  <si>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</si>
  <si>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</si>
  <si>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</si>
  <si>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</si>
  <si>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</si>
  <si>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</si>
  <si>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</si>
  <si>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</si>
  <si>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</si>
  <si>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</si>
  <si>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</si>
  <si>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</si>
  <si>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</si>
  <si>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</si>
  <si>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</si>
  <si>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</si>
  <si>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</si>
  <si>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</si>
  <si>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</si>
  <si>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</si>
  <si>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</si>
  <si>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</si>
  <si>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</si>
  <si>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</si>
  <si>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</si>
  <si>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</si>
  <si>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</si>
  <si>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</si>
  <si>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</si>
  <si>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</si>
  <si>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</si>
  <si>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</si>
  <si>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</si>
  <si>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</si>
  <si>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</si>
  <si>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</si>
  <si>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</si>
  <si>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</si>
  <si>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</si>
  <si>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</si>
  <si>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</si>
  <si>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</si>
  <si>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</si>
  <si>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</si>
  <si>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</si>
  <si>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</si>
  <si>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</si>
  <si>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</si>
  <si>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</si>
  <si>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</si>
  <si>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</si>
  <si>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</si>
  <si>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</si>
  <si>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</si>
  <si>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</si>
  <si>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</si>
  <si>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</si>
  <si>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</si>
  <si>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</si>
  <si>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</si>
  <si>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</si>
  <si>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</si>
  <si>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</si>
  <si>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</si>
  <si>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</si>
  <si>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</si>
  <si>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</si>
  <si>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</si>
  <si>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</si>
  <si>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</si>
  <si>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</si>
  <si>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</si>
  <si>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</si>
  <si>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</si>
  <si>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</si>
  <si>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</si>
  <si>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</si>
  <si>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</si>
  <si>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</si>
  <si>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</si>
  <si>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</si>
  <si>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</si>
  <si>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</si>
  <si>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</si>
  <si>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</si>
  <si>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</si>
  <si>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</si>
  <si>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</si>
  <si>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</si>
  <si>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</si>
  <si>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</si>
  <si>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</si>
  <si>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</si>
  <si>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</si>
  <si>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</si>
  <si>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</si>
  <si>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</si>
  <si>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</si>
  <si>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</si>
  <si>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</si>
  <si>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</si>
  <si>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</si>
  <si>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</si>
  <si>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</si>
  <si>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</si>
  <si>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</si>
  <si>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</si>
  <si>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</si>
  <si>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</si>
  <si>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</si>
  <si>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</si>
  <si>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</si>
  <si>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</si>
  <si>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</si>
  <si>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</si>
  <si>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</si>
  <si>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</si>
  <si>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</si>
  <si>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</si>
  <si>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</si>
  <si>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</si>
  <si>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</si>
  <si>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</si>
  <si>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</si>
  <si>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</si>
  <si>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</si>
  <si>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</si>
  <si>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</si>
  <si>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</si>
  <si>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</si>
  <si>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</si>
  <si>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</si>
  <si>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</si>
  <si>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</si>
  <si>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</si>
  <si>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</si>
  <si>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</si>
  <si>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</si>
  <si>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</si>
  <si>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</si>
  <si>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</si>
  <si>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</si>
  <si>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</si>
  <si>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</si>
  <si>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</si>
  <si>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</si>
  <si>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</si>
  <si>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</si>
  <si>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</si>
  <si>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</si>
  <si>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</si>
  <si>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</si>
  <si>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</si>
  <si>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</si>
  <si>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</si>
  <si>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</si>
  <si>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</si>
  <si>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</si>
  <si>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</si>
  <si>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</si>
  <si>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</si>
  <si>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</si>
  <si>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</si>
  <si>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</si>
  <si>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</si>
  <si>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</si>
  <si>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</si>
  <si>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</si>
  <si>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</si>
  <si>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</si>
  <si>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</si>
  <si>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</si>
  <si>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</si>
  <si>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</si>
  <si>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</si>
  <si>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</si>
  <si>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</si>
  <si>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</si>
  <si>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</si>
  <si>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</si>
  <si>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</si>
  <si>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</si>
  <si>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</si>
  <si>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</si>
  <si>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</si>
  <si>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</si>
  <si>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</si>
  <si>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</si>
  <si>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</si>
  <si>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</si>
  <si>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</si>
  <si>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</si>
  <si>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</si>
  <si>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</si>
  <si>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</si>
  <si>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</si>
  <si>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</si>
  <si>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</si>
  <si>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</si>
  <si>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</si>
  <si>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</si>
  <si>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</si>
  <si>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</si>
  <si>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</si>
  <si>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</si>
  <si>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</si>
  <si>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</si>
  <si>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</si>
  <si>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</si>
  <si>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</si>
  <si>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</si>
  <si>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</si>
  <si>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</si>
  <si>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</si>
  <si>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</si>
  <si>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</si>
  <si>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</si>
  <si>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</si>
  <si>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</si>
  <si>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</si>
  <si>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</si>
  <si>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</si>
  <si>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</si>
  <si>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</si>
  <si>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</si>
  <si>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</si>
  <si>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</si>
  <si>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</si>
  <si>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</si>
  <si>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</si>
  <si>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</si>
  <si>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</si>
  <si>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</si>
  <si>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</si>
  <si>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</si>
  <si>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</si>
  <si>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</si>
  <si>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</si>
  <si>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</si>
  <si>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</si>
  <si>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</si>
  <si>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</si>
  <si>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</si>
  <si>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</si>
  <si>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</si>
  <si>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</si>
  <si>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</si>
  <si>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</si>
  <si>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</si>
  <si>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</si>
  <si>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</si>
  <si>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</si>
  <si>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</si>
  <si>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</si>
  <si>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</si>
  <si>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</si>
  <si>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</si>
  <si>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</si>
  <si>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</si>
  <si>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</si>
  <si>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</si>
  <si>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</si>
  <si>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</si>
  <si>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</si>
  <si>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</si>
  <si>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</si>
  <si>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</si>
  <si>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</si>
  <si>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</si>
  <si>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</si>
  <si>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</si>
  <si>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</si>
  <si>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</si>
  <si>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</si>
  <si>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</si>
  <si>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</si>
  <si>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</si>
  <si>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</si>
  <si>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</si>
  <si>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</si>
  <si>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</si>
  <si>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</si>
  <si>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</si>
  <si>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</si>
  <si>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</si>
  <si>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</si>
  <si>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</si>
  <si>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</si>
  <si>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</si>
  <si>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</si>
  <si>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</si>
  <si>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</si>
  <si>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</si>
  <si>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</si>
  <si>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</si>
  <si>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</si>
  <si>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</si>
  <si>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</si>
  <si>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</si>
  <si>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</si>
  <si>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</si>
  <si>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</si>
  <si>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</si>
  <si>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</si>
  <si>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</si>
  <si>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</si>
  <si>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</si>
  <si>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</si>
  <si>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</si>
  <si>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</si>
  <si>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</si>
  <si>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</si>
  <si>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</si>
  <si>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</si>
  <si>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</si>
  <si>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</si>
  <si>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</si>
  <si>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</si>
  <si>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</si>
  <si>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</si>
  <si>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</si>
  <si>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</si>
  <si>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</si>
  <si>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</si>
  <si>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</si>
  <si>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</si>
  <si>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</si>
  <si>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</si>
  <si>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</si>
  <si>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</si>
  <si>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</si>
  <si>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</si>
  <si>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</si>
  <si>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</si>
  <si>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</si>
  <si>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</si>
  <si>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</si>
  <si>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</si>
  <si>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</si>
  <si>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</si>
  <si>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</si>
  <si>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</si>
  <si>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</si>
  <si>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</si>
  <si>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</si>
  <si>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</si>
  <si>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</si>
  <si>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</si>
  <si>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</si>
  <si>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</si>
  <si>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</si>
  <si>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</si>
  <si>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</si>
  <si>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</si>
  <si>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</si>
  <si>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</si>
  <si>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</si>
  <si>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</si>
  <si>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</si>
  <si>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</si>
  <si>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</si>
  <si>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</si>
  <si>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</si>
  <si>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</si>
  <si>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</si>
  <si>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</si>
  <si>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</si>
  <si>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</si>
  <si>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</si>
  <si>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</si>
  <si>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</si>
  <si>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</si>
  <si>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</si>
  <si>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</si>
  <si>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</si>
  <si>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</si>
  <si>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</si>
  <si>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</si>
  <si>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</si>
  <si>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</si>
  <si>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</si>
  <si>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</si>
  <si>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</si>
  <si>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</si>
  <si>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</si>
  <si>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</si>
  <si>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</si>
  <si>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</si>
  <si>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</si>
  <si>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</si>
  <si>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</si>
  <si>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</si>
  <si>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</si>
  <si>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</si>
  <si>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</si>
  <si>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</si>
  <si>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</si>
  <si>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</si>
  <si>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</si>
  <si>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</si>
  <si>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</si>
  <si>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</si>
  <si>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</si>
  <si>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</si>
  <si>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</si>
  <si>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</si>
  <si>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</si>
  <si>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</si>
  <si>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</si>
  <si>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</si>
  <si>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</si>
  <si>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</si>
  <si>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</si>
  <si>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</si>
  <si>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</si>
  <si>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</si>
  <si>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</si>
  <si>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</si>
  <si>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</si>
  <si>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</si>
  <si>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</si>
  <si>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</si>
  <si>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</si>
  <si>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</si>
  <si>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</si>
  <si>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</si>
  <si>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</si>
  <si>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</si>
  <si>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</si>
  <si>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</si>
  <si>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</si>
  <si>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</si>
  <si>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</si>
  <si>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</si>
  <si>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</si>
  <si>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</si>
  <si>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</si>
  <si>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</si>
  <si>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</si>
  <si>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</si>
  <si>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</si>
  <si>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</si>
  <si>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</si>
  <si>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</si>
  <si>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</si>
  <si>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</si>
  <si>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</si>
  <si>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</si>
  <si>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</si>
  <si>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</si>
  <si>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</si>
  <si>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</si>
  <si>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</si>
  <si>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</si>
  <si>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</si>
  <si>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</si>
  <si>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</si>
  <si>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</si>
  <si>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</si>
  <si>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</si>
  <si>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</si>
  <si>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</si>
  <si>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</si>
  <si>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</si>
  <si>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</si>
  <si>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</si>
  <si>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</si>
  <si>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</si>
  <si>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</si>
  <si>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</si>
  <si>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</si>
  <si>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</si>
  <si>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</si>
  <si>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</si>
  <si>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</si>
  <si>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</si>
  <si>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</si>
  <si>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</si>
  <si>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</si>
  <si>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</si>
  <si>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</si>
  <si>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</si>
  <si>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</si>
  <si>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</si>
  <si>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</si>
  <si>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</si>
  <si>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</si>
  <si>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</si>
  <si>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</si>
  <si>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</si>
  <si>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</si>
  <si>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</si>
  <si>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</si>
  <si>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</si>
  <si>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</si>
  <si>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</si>
  <si>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</si>
  <si>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</si>
  <si>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</si>
  <si>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</si>
  <si>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</si>
  <si>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</si>
  <si>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</si>
  <si>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</si>
  <si>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</si>
  <si>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</si>
  <si>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</si>
  <si>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</si>
  <si>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</si>
  <si>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</si>
  <si>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</si>
  <si>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</si>
  <si>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</si>
  <si>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</si>
  <si>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</si>
  <si>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</si>
  <si>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</si>
  <si>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</si>
  <si>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</si>
  <si>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</si>
  <si>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</si>
  <si>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</si>
  <si>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</si>
  <si>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</si>
  <si>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</si>
  <si>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</si>
  <si>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</si>
  <si>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</si>
  <si>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</si>
  <si>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</si>
  <si>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</si>
  <si>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</si>
  <si>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</si>
  <si>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</si>
  <si>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</si>
  <si>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</si>
  <si>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</si>
  <si>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</si>
  <si>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</si>
  <si>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</si>
  <si>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</si>
  <si>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</si>
  <si>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</si>
  <si>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</si>
  <si>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</si>
  <si>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</si>
  <si>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</si>
  <si>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</si>
  <si>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</si>
  <si>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</si>
  <si>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</si>
  <si>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</si>
  <si>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</si>
  <si>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</si>
  <si>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</si>
  <si>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</si>
  <si>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</si>
  <si>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</si>
  <si>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</si>
  <si>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</si>
  <si>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</si>
  <si>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</si>
  <si>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</si>
  <si>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</si>
  <si>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</si>
  <si>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</si>
  <si>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</si>
  <si>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</si>
  <si>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</si>
  <si>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</si>
  <si>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</si>
  <si>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</si>
  <si>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</si>
  <si>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</si>
  <si>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</si>
  <si>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</si>
  <si>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</si>
  <si>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</si>
  <si>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</si>
  <si>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</si>
  <si>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</si>
  <si>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</si>
  <si>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</si>
  <si>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</si>
  <si>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</si>
  <si>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</si>
  <si>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</si>
  <si>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</si>
  <si>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</si>
  <si>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</si>
  <si>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</si>
  <si>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</si>
  <si>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</si>
  <si>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</si>
  <si>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</si>
  <si>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</si>
  <si>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</si>
  <si>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</si>
  <si>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</si>
  <si>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</si>
  <si>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</si>
  <si>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</si>
  <si>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</si>
  <si>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</si>
  <si>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</si>
  <si>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</si>
  <si>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</si>
  <si>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</si>
  <si>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</si>
  <si>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</si>
  <si>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</si>
  <si>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</si>
  <si>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</si>
  <si>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</si>
  <si>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</si>
  <si>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</si>
  <si>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</si>
  <si>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</si>
  <si>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</si>
  <si>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</si>
  <si>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</si>
  <si>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</si>
  <si>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</si>
  <si>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</si>
  <si>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</si>
  <si>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</si>
  <si>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</si>
  <si>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</si>
  <si>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</si>
  <si>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</si>
  <si>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</si>
  <si>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</si>
  <si>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</si>
  <si>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</si>
  <si>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</si>
  <si>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</si>
  <si>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</si>
  <si>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</si>
  <si>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</si>
  <si>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</si>
  <si>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</si>
  <si>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</si>
  <si>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</si>
  <si>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</si>
  <si>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</si>
  <si>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</si>
  <si>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</si>
  <si>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</si>
  <si>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</si>
  <si>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</si>
  <si>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</si>
  <si>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</si>
  <si>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</si>
  <si>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</si>
  <si>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</si>
  <si>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</si>
  <si>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</si>
  <si>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</si>
  <si>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</si>
  <si>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</si>
  <si>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</si>
  <si>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</si>
  <si>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</si>
  <si>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</si>
  <si>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</si>
  <si>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</si>
  <si>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</si>
  <si>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</si>
  <si>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</si>
  <si>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</si>
  <si>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</si>
  <si>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</si>
  <si>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</si>
  <si>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</si>
  <si>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</si>
  <si>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</si>
  <si>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</si>
  <si>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</si>
  <si>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</si>
  <si>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</si>
  <si>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</si>
  <si>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</si>
  <si>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</si>
  <si>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</si>
  <si>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</si>
  <si>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</si>
  <si>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</si>
  <si>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</si>
  <si>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</si>
  <si>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</si>
  <si>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</si>
  <si>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</si>
  <si>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</si>
  <si>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</si>
  <si>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</si>
  <si>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</si>
  <si>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</si>
  <si>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</si>
  <si>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</si>
  <si>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</si>
  <si>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</si>
  <si>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</si>
  <si>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</si>
  <si>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</si>
  <si>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</si>
  <si>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</si>
  <si>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</si>
  <si>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</si>
  <si>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</si>
  <si>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</si>
  <si>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</si>
  <si>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</si>
  <si>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</si>
  <si>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</si>
  <si>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</si>
  <si>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</si>
  <si>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</si>
  <si>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</si>
  <si>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</si>
  <si>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</si>
  <si>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</si>
  <si>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</si>
  <si>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</si>
  <si>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</si>
  <si>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</si>
  <si>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</si>
  <si>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</si>
  <si>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</si>
  <si>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</si>
  <si>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</si>
  <si>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</si>
  <si>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</si>
  <si>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</si>
  <si>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</si>
  <si>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</si>
  <si>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</si>
  <si>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</si>
  <si>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</si>
  <si>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</si>
  <si>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</si>
  <si>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</si>
  <si>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</si>
  <si>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</si>
  <si>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</si>
  <si>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</si>
  <si>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</si>
  <si>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</si>
  <si>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</si>
  <si>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</si>
  <si>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</si>
  <si>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</si>
  <si>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</si>
  <si>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</si>
  <si>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</si>
  <si>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</si>
  <si>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</si>
  <si>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</si>
  <si>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</si>
  <si>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</si>
  <si>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</si>
  <si>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</si>
  <si>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</si>
  <si>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</si>
  <si>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</si>
  <si>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</si>
  <si>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</si>
  <si>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</si>
  <si>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</si>
  <si>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</si>
  <si>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</si>
  <si>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</si>
  <si>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</si>
  <si>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</si>
  <si>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</si>
  <si>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</si>
  <si>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</si>
  <si>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</si>
  <si>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</si>
  <si>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</si>
  <si>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</si>
  <si>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</si>
  <si>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</si>
  <si>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</si>
  <si>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</si>
  <si>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</si>
  <si>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</si>
  <si>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</si>
  <si>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</si>
  <si>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</si>
  <si>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</si>
  <si>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</si>
  <si>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</si>
  <si>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</si>
  <si>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</si>
  <si>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</si>
  <si>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</si>
  <si>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</si>
  <si>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</si>
  <si>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</si>
  <si>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</si>
  <si>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</si>
  <si>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</si>
  <si>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</si>
  <si>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</si>
  <si>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</si>
  <si>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</si>
  <si>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</si>
  <si>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</si>
  <si>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</si>
  <si>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</si>
  <si>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</si>
  <si>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</si>
  <si>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</si>
  <si>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</si>
  <si>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</si>
  <si>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</si>
  <si>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</si>
  <si>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</si>
  <si>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</si>
  <si>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</si>
  <si>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</si>
  <si>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</si>
  <si>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</si>
  <si>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</si>
  <si>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</si>
  <si>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</si>
  <si>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</si>
  <si>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</si>
  <si>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</si>
  <si>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</si>
  <si>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</si>
  <si>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</si>
  <si>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</si>
  <si>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</si>
  <si>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</si>
  <si>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</si>
  <si>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</si>
  <si>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</si>
  <si>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</si>
  <si>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</si>
  <si>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</si>
  <si>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</si>
  <si>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</si>
  <si>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</si>
  <si>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</si>
  <si>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</si>
  <si>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</si>
  <si>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</si>
  <si>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</si>
  <si>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</si>
  <si>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</si>
  <si>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</si>
  <si>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</si>
  <si>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</si>
  <si>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</si>
  <si>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</si>
  <si>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</si>
  <si>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</si>
  <si>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</si>
  <si>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</si>
  <si>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</si>
  <si>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</si>
  <si>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</si>
  <si>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</si>
  <si>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</si>
  <si>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</si>
  <si>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</si>
  <si>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</si>
  <si>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</si>
  <si>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</si>
  <si>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</si>
  <si>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</si>
  <si>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</si>
  <si>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</si>
  <si>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</si>
  <si>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</si>
  <si>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</si>
  <si>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</si>
  <si>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</si>
  <si>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</si>
  <si>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</si>
  <si>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</si>
  <si>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</si>
  <si>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</si>
  <si>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</si>
  <si>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</si>
  <si>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</si>
  <si>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</si>
  <si>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</si>
  <si>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</si>
  <si>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</si>
  <si>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</si>
  <si>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</si>
  <si>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</si>
  <si>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</si>
  <si>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</si>
  <si>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</si>
  <si>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</si>
  <si>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</si>
  <si>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</si>
  <si>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</si>
  <si>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</si>
  <si>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</si>
  <si>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</si>
  <si>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</si>
  <si>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</si>
  <si>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</si>
  <si>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</si>
  <si>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</si>
  <si>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</si>
  <si>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</si>
  <si>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</si>
  <si>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</si>
  <si>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</si>
  <si>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</si>
  <si>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</si>
  <si>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</si>
  <si>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</si>
  <si>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</si>
  <si>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</si>
  <si>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</si>
  <si>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</si>
  <si>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</si>
  <si>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</si>
  <si>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</si>
  <si>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</si>
  <si>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</si>
  <si>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</si>
  <si>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</si>
  <si>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</si>
  <si>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</si>
  <si>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</si>
  <si>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</si>
  <si>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</si>
  <si>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</si>
  <si>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</si>
  <si>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</si>
  <si>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</si>
  <si>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</si>
  <si>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</si>
  <si>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</si>
  <si>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</si>
  <si>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</si>
  <si>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</si>
  <si>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</si>
  <si>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</si>
  <si>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</si>
  <si>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</si>
  <si>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</si>
  <si>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</si>
  <si>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</si>
  <si>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</si>
  <si>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</si>
  <si>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</si>
  <si>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</si>
  <si>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</si>
  <si>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</si>
  <si>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</si>
  <si>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</si>
  <si>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</si>
  <si>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</si>
  <si>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</si>
  <si>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</si>
  <si>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</si>
  <si>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</si>
  <si>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</si>
  <si>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</si>
  <si>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</si>
  <si>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</si>
  <si>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</si>
  <si>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</si>
  <si>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</si>
  <si>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</si>
  <si>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</si>
  <si>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</si>
  <si>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</si>
  <si>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</si>
  <si>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</si>
  <si>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</si>
  <si>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</si>
  <si>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</si>
  <si>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</si>
  <si>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</si>
  <si>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</si>
  <si>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</si>
  <si>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</si>
  <si>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</si>
  <si>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</si>
  <si>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</si>
  <si>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</si>
  <si>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</si>
  <si>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</si>
  <si>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</si>
  <si>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</si>
  <si>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</si>
  <si>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</si>
  <si>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</si>
  <si>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</si>
  <si>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</si>
  <si>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</si>
  <si>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</si>
  <si>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</si>
  <si>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</si>
  <si>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</si>
  <si>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</si>
  <si>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</si>
  <si>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</si>
  <si>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</si>
  <si>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</si>
  <si>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</si>
  <si>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</si>
  <si>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</si>
  <si>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</si>
  <si>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</si>
  <si>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</si>
  <si>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</si>
  <si>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</si>
  <si>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</si>
  <si>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</si>
  <si>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</si>
  <si>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</si>
  <si>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</si>
  <si>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</si>
  <si>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</si>
  <si>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</si>
  <si>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</si>
  <si>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</si>
  <si>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</si>
  <si>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</si>
  <si>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</si>
  <si>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</si>
  <si>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</si>
  <si>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</si>
  <si>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</si>
  <si>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</si>
  <si>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</si>
  <si>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</si>
  <si>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</si>
  <si>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</si>
  <si>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</si>
  <si>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</si>
  <si>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</si>
  <si>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</si>
  <si>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</si>
  <si>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</si>
  <si>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</si>
  <si>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</si>
  <si>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</si>
  <si>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</si>
  <si>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</si>
  <si>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</si>
  <si>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</si>
  <si>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</si>
  <si>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</si>
  <si>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</si>
  <si>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</si>
  <si>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</si>
  <si>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</si>
  <si>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</si>
  <si>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</si>
  <si>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</si>
  <si>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</si>
  <si>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</si>
  <si>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</si>
  <si>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</si>
  <si>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</si>
  <si>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</si>
  <si>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</si>
  <si>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</si>
  <si>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</si>
  <si>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</si>
  <si>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</si>
  <si>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</si>
  <si>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</si>
  <si>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</si>
  <si>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</si>
  <si>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</si>
  <si>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</si>
  <si>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</si>
  <si>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</si>
  <si>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</si>
  <si>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</si>
  <si>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</si>
  <si>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</si>
  <si>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</si>
  <si>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</si>
  <si>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</si>
  <si>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</si>
  <si>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</si>
  <si>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</si>
  <si>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</si>
  <si>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</si>
  <si>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</si>
  <si>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</si>
  <si>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</si>
  <si>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</si>
  <si>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</si>
  <si>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</si>
  <si>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</si>
  <si>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</si>
  <si>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</si>
  <si>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</si>
  <si>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</si>
  <si>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</si>
  <si>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</si>
  <si>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</si>
  <si>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</si>
  <si>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</si>
  <si>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</si>
  <si>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</si>
  <si>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</si>
  <si>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</si>
  <si>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</si>
  <si>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</si>
  <si>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</si>
  <si>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</si>
  <si>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</si>
  <si>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</si>
  <si>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</si>
  <si>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</si>
  <si>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</si>
  <si>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</si>
  <si>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</si>
  <si>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</si>
  <si>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</si>
  <si>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</si>
  <si>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</si>
  <si>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</si>
  <si>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</si>
  <si>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</si>
  <si>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</si>
  <si>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</si>
  <si>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</si>
  <si>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</si>
  <si>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</si>
  <si>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</si>
  <si>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</si>
  <si>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</si>
  <si>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</si>
  <si>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</si>
  <si>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</si>
  <si>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</si>
  <si>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</si>
  <si>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</si>
  <si>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</si>
  <si>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</si>
  <si>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</si>
  <si>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</si>
  <si>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</si>
  <si>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</si>
  <si>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</si>
  <si>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</si>
  <si>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</si>
  <si>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</si>
  <si>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</si>
  <si>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</si>
  <si>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</si>
  <si>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</si>
  <si>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</si>
  <si>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</si>
  <si>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</si>
  <si>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</si>
  <si>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</si>
  <si>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</si>
  <si>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</si>
  <si>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</si>
  <si>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</si>
  <si>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</si>
  <si>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</si>
  <si>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</si>
  <si>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</si>
  <si>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</si>
  <si>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</si>
  <si>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</si>
  <si>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</si>
  <si>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</si>
  <si>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</si>
  <si>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</si>
  <si>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</si>
  <si>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</si>
  <si>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</si>
  <si>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</si>
  <si>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</si>
  <si>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</si>
  <si>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</si>
  <si>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</si>
  <si>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</si>
  <si>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</si>
  <si>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</si>
  <si>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</si>
  <si>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</si>
  <si>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</si>
  <si>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</si>
  <si>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</si>
  <si>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</si>
  <si>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</si>
  <si>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</si>
  <si>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</si>
  <si>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</si>
  <si>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</si>
  <si>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</si>
  <si>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</si>
  <si>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</si>
  <si>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</si>
  <si>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</si>
  <si>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</si>
  <si>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</si>
  <si>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</si>
  <si>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</si>
  <si>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</si>
  <si>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</si>
  <si>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</si>
  <si>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</si>
  <si>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</si>
  <si>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</si>
  <si>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</si>
  <si>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</si>
  <si>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</si>
  <si>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</si>
  <si>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</si>
  <si>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</si>
  <si>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</si>
  <si>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</si>
  <si>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</si>
  <si>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</si>
  <si>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</si>
  <si>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</si>
  <si>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</si>
  <si>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</si>
  <si>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</si>
  <si>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</si>
  <si>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</si>
  <si>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</si>
  <si>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</si>
  <si>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</si>
  <si>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</si>
  <si>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</si>
  <si>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</si>
  <si>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</si>
  <si>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</si>
  <si>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</si>
  <si>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</si>
  <si>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</si>
  <si>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</si>
  <si>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</si>
  <si>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</si>
  <si>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</si>
  <si>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</si>
  <si>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</si>
  <si>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</si>
  <si>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</si>
  <si>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</si>
  <si>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</si>
  <si>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</si>
  <si>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</si>
  <si>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</si>
  <si>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</si>
  <si>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</si>
  <si>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</si>
  <si>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</si>
  <si>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</si>
  <si>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</si>
  <si>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</si>
  <si>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</si>
  <si>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</si>
  <si>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</si>
  <si>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</si>
  <si>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</si>
  <si>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</si>
  <si>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</si>
  <si>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</si>
  <si>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</si>
  <si>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</si>
  <si>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</si>
  <si>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</si>
  <si>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</si>
  <si>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</si>
  <si>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</si>
  <si>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</si>
  <si>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</si>
  <si>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</si>
  <si>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</si>
  <si>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</si>
  <si>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</si>
  <si>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</si>
  <si>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</si>
  <si>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</si>
  <si>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</si>
  <si>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</si>
  <si>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</si>
  <si>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</si>
  <si>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</si>
  <si>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</si>
  <si>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</si>
  <si>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</si>
  <si>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</si>
  <si>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</si>
  <si>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</si>
  <si>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</si>
  <si>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</si>
  <si>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</si>
  <si>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</si>
  <si>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</si>
  <si>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</si>
  <si>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</si>
  <si>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</si>
  <si>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</si>
  <si>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</si>
  <si>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</si>
  <si>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</si>
  <si>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</si>
  <si>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</si>
  <si>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</si>
  <si>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</si>
  <si>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</si>
  <si>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</si>
  <si>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</si>
  <si>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</si>
  <si>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</si>
  <si>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</si>
  <si>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</si>
  <si>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</si>
  <si>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</si>
  <si>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</si>
  <si>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</si>
  <si>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</si>
  <si>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</si>
  <si>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</si>
  <si>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</si>
  <si>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</si>
  <si>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</si>
  <si>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</si>
  <si>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</si>
  <si>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</si>
  <si>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</si>
  <si>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</si>
  <si>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</si>
  <si>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</si>
  <si>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</si>
  <si>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</si>
  <si>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</si>
  <si>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</si>
  <si>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</si>
  <si>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</si>
  <si>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</si>
  <si>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</si>
  <si>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</si>
  <si>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</si>
  <si>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</si>
  <si>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</si>
  <si>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</si>
  <si>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</si>
  <si>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</si>
  <si>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</si>
  <si>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</si>
  <si>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</si>
  <si>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</si>
  <si>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</si>
  <si>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</si>
  <si>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</si>
  <si>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</si>
  <si>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</si>
  <si>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</si>
  <si>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</si>
  <si>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</si>
  <si>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</si>
  <si>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</si>
  <si>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</si>
  <si>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</si>
  <si>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</si>
  <si>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</si>
  <si>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</si>
  <si>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</si>
  <si>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</si>
  <si>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</si>
  <si>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</si>
  <si>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</si>
  <si>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</si>
  <si>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</si>
  <si>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</si>
  <si>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</si>
  <si>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</si>
  <si>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</si>
  <si>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</si>
  <si>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</si>
  <si>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</si>
  <si>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</si>
  <si>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</si>
  <si>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</si>
  <si>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</si>
  <si>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</si>
  <si>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</si>
  <si>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</si>
  <si>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</si>
  <si>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</si>
  <si>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</si>
  <si>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</si>
  <si>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</si>
  <si>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</si>
  <si>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</si>
  <si>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</si>
  <si>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</si>
  <si>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</si>
  <si>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</si>
  <si>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</si>
  <si>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</si>
  <si>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</si>
  <si>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</si>
  <si>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</si>
  <si>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</si>
  <si>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</si>
  <si>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</si>
  <si>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</si>
  <si>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</si>
  <si>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</si>
  <si>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</si>
  <si>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</si>
  <si>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</si>
  <si>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</si>
  <si>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</si>
  <si>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</si>
  <si>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</si>
  <si>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</si>
  <si>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</si>
  <si>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</si>
  <si>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</si>
  <si>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</si>
  <si>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</si>
  <si>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</si>
  <si>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</si>
  <si>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</si>
  <si>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</si>
  <si>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</si>
  <si>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</si>
  <si>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</si>
  <si>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</si>
  <si>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</si>
  <si>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</si>
  <si>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</si>
  <si>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</si>
  <si>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</si>
  <si>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</si>
  <si>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</si>
  <si>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</si>
  <si>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</si>
  <si>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</si>
  <si>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</si>
  <si>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</si>
  <si>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</si>
  <si>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</si>
  <si>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</si>
  <si>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</si>
  <si>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</si>
  <si>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</si>
  <si>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</si>
  <si>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</si>
  <si>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</si>
  <si>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</si>
  <si>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</si>
  <si>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</si>
  <si>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</si>
  <si>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</si>
  <si>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</si>
  <si>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</si>
  <si>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</si>
  <si>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</si>
  <si>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</si>
  <si>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</si>
  <si>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</si>
  <si>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</si>
  <si>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</si>
  <si>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</si>
  <si>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</si>
  <si>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</si>
  <si>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</si>
  <si>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</si>
  <si>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</si>
  <si>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</si>
  <si>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</si>
  <si>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</si>
  <si>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</si>
  <si>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</si>
  <si>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</si>
  <si>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</si>
  <si>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</si>
  <si>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</si>
  <si>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</si>
  <si>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</si>
  <si>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</si>
  <si>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</si>
  <si>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</si>
  <si>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</si>
  <si>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</si>
  <si>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</si>
  <si>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</si>
  <si>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</si>
  <si>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</si>
  <si>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</si>
  <si>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</si>
  <si>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</si>
  <si>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</si>
  <si>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</si>
  <si>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</si>
  <si>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</si>
  <si>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</si>
  <si>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</si>
  <si>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</si>
  <si>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</si>
  <si>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</si>
  <si>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</si>
  <si>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</si>
  <si>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</si>
  <si>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</si>
  <si>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</si>
  <si>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</si>
  <si>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</si>
  <si>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</si>
  <si>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</si>
  <si>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</si>
  <si>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</si>
  <si>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</si>
  <si>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</si>
  <si>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</si>
  <si>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</si>
  <si>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</si>
  <si>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</si>
  <si>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</si>
  <si>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</si>
  <si>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</si>
  <si>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</si>
  <si>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</si>
  <si>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</si>
  <si>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</si>
  <si>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</si>
  <si>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</si>
  <si>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</si>
  <si>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</si>
  <si>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</si>
  <si>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</si>
  <si>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</si>
  <si>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</si>
  <si>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</si>
  <si>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</si>
  <si>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</si>
  <si>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</si>
  <si>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</si>
  <si>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</si>
  <si>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</si>
  <si>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</si>
  <si>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</si>
  <si>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</si>
  <si>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</si>
  <si>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</si>
  <si>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</si>
  <si>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</si>
  <si>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</si>
  <si>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</si>
  <si>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</si>
  <si>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</si>
  <si>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</si>
  <si>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</si>
  <si>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</si>
  <si>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</si>
  <si>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</si>
  <si>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</si>
  <si>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</si>
  <si>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</si>
  <si>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</si>
  <si>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</si>
  <si>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</si>
  <si>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</si>
  <si>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</si>
  <si>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</si>
  <si>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</si>
  <si>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</si>
  <si>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</si>
  <si>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</si>
  <si>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</si>
  <si>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</si>
  <si>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</si>
  <si>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</si>
  <si>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</si>
  <si>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</si>
  <si>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</si>
  <si>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</si>
  <si>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</si>
  <si>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</si>
  <si>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</si>
  <si>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</si>
  <si>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</si>
  <si>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</si>
  <si>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</si>
  <si>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</si>
  <si>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</si>
  <si>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</si>
  <si>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</si>
  <si>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</si>
  <si>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</si>
  <si>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</si>
  <si>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</si>
  <si>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</si>
  <si>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</si>
  <si>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</si>
  <si>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</si>
  <si>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</si>
  <si>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</si>
  <si>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</si>
  <si>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</si>
  <si>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</si>
  <si>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</si>
  <si>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</si>
  <si>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</si>
  <si>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</si>
  <si>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</si>
  <si>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</si>
  <si>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</si>
  <si>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</si>
  <si>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</si>
  <si>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</si>
  <si>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</si>
  <si>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</si>
  <si>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</si>
  <si>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</si>
  <si>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</si>
  <si>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</si>
  <si>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</si>
  <si>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</si>
  <si>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</si>
  <si>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</si>
  <si>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</si>
  <si>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</si>
  <si>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</si>
  <si>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</si>
  <si>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</si>
  <si>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</si>
  <si>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</si>
  <si>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</si>
  <si>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</si>
  <si>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</si>
  <si>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</si>
  <si>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</si>
  <si>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</si>
  <si>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</si>
  <si>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</si>
  <si>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</si>
  <si>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</si>
  <si>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</si>
  <si>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</si>
  <si>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</si>
  <si>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</si>
  <si>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</si>
  <si>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</si>
  <si>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</si>
  <si>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</si>
  <si>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</si>
  <si>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</si>
  <si>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</si>
  <si>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</si>
  <si>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</si>
  <si>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</si>
  <si>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</si>
  <si>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</si>
  <si>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</si>
  <si>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</si>
  <si>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</si>
  <si>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</si>
  <si>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</si>
  <si>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</si>
  <si>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</si>
  <si>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</si>
  <si>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</si>
  <si>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</si>
  <si>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</si>
  <si>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</si>
  <si>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</si>
  <si>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</si>
  <si>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</si>
  <si>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</si>
  <si>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</si>
  <si>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</si>
  <si>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</si>
  <si>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</si>
  <si>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</si>
  <si>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</si>
  <si>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</si>
  <si>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</si>
  <si>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</si>
  <si>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</si>
  <si>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</si>
  <si>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</si>
  <si>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</si>
  <si>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</si>
  <si>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</si>
  <si>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</si>
  <si>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</si>
  <si>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</si>
  <si>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</si>
  <si>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</si>
  <si>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</si>
  <si>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</si>
  <si>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</si>
  <si>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</si>
  <si>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</si>
  <si>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</si>
  <si>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</si>
  <si>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</si>
  <si>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</si>
  <si>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</si>
  <si>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</si>
  <si>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</si>
  <si>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</si>
  <si>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</si>
  <si>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</si>
  <si>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</si>
  <si>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</si>
  <si>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</si>
  <si>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</si>
  <si>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</si>
  <si>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</si>
  <si>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</si>
  <si>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</si>
  <si>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</si>
  <si>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</si>
  <si>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</si>
  <si>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</si>
  <si>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</si>
  <si>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</si>
  <si>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</si>
  <si>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</si>
  <si>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</si>
  <si>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</si>
  <si>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</si>
  <si>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</si>
  <si>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</si>
  <si>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</si>
  <si>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</si>
  <si>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</si>
  <si>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</si>
  <si>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</si>
  <si>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</si>
  <si>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</si>
  <si>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</si>
  <si>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</si>
  <si>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</si>
  <si>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</si>
  <si>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</si>
  <si>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</si>
  <si>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</si>
  <si>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</si>
  <si>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</si>
  <si>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</si>
  <si>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</si>
  <si>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</si>
  <si>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</si>
  <si>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</si>
  <si>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</si>
  <si>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</si>
  <si>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</si>
  <si>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</si>
  <si>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</si>
  <si>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</si>
  <si>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</si>
  <si>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</si>
  <si>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</si>
  <si>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</si>
  <si>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</si>
  <si>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</si>
  <si>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</si>
  <si>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</si>
  <si>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</si>
  <si>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</si>
  <si>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</si>
  <si>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</si>
  <si>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</si>
  <si>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</si>
  <si>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</si>
  <si>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</si>
  <si>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</si>
  <si>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</si>
  <si>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</si>
  <si>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</si>
  <si>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</si>
  <si>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</si>
  <si>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</si>
  <si>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</si>
  <si>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</si>
  <si>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</si>
  <si>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</si>
  <si>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</si>
  <si>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</si>
  <si>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</si>
  <si>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</si>
  <si>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</si>
  <si>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</si>
  <si>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</si>
  <si>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</si>
  <si>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</si>
  <si>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</si>
  <si>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</si>
  <si>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</si>
  <si>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</si>
  <si>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</si>
  <si>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</si>
  <si>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</si>
  <si>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</si>
  <si>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</si>
  <si>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</si>
  <si>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</si>
  <si>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</si>
  <si>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</si>
  <si>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</si>
  <si>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</si>
  <si>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</si>
  <si>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</si>
  <si>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</si>
  <si>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</si>
  <si>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</si>
  <si>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</si>
  <si>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</si>
  <si>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</si>
  <si>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</si>
  <si>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</si>
  <si>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</si>
  <si>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</si>
  <si>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</si>
  <si>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</si>
  <si>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</si>
  <si>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</si>
  <si>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</si>
  <si>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</si>
  <si>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</si>
  <si>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</si>
  <si>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</si>
  <si>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</si>
  <si>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</si>
  <si>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</si>
  <si>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</si>
  <si>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</si>
  <si>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</si>
  <si>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</si>
  <si>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</si>
  <si>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</si>
  <si>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</si>
  <si>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</si>
  <si>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</si>
  <si>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</si>
  <si>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</si>
  <si>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</si>
  <si>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</si>
  <si>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</si>
  <si>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</si>
  <si>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</si>
  <si>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</si>
  <si>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</si>
  <si>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</si>
  <si>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</si>
  <si>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</si>
  <si>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</si>
  <si>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</si>
  <si>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</si>
  <si>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</si>
  <si>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</si>
  <si>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</si>
  <si>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</si>
  <si>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</si>
  <si>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</si>
  <si>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</si>
  <si>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</si>
  <si>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</si>
  <si>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</si>
  <si>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</si>
  <si>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</si>
  <si>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</si>
  <si>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</si>
  <si>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</si>
  <si>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</si>
  <si>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</si>
  <si>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</si>
  <si>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</si>
  <si>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</si>
  <si>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</si>
  <si>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</si>
  <si>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</si>
  <si>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</si>
  <si>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</si>
  <si>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</si>
  <si>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</si>
  <si>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</si>
  <si>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</si>
  <si>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</si>
  <si>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</si>
  <si>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</si>
  <si>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</si>
  <si>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</si>
  <si>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</si>
  <si>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</si>
  <si>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</si>
  <si>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</si>
  <si>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</si>
  <si>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</si>
  <si>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</si>
  <si>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</si>
  <si>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</si>
  <si>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</si>
  <si>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</si>
  <si>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</si>
  <si>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</si>
  <si>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</si>
  <si>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</si>
  <si>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</si>
  <si>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</si>
  <si>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</si>
  <si>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</si>
  <si>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</si>
  <si>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</si>
  <si>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</si>
  <si>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</si>
  <si>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</si>
  <si>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</si>
  <si>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</si>
  <si>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</si>
  <si>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</si>
  <si>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</si>
  <si>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</si>
  <si>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</si>
  <si>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</si>
  <si>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</si>
  <si>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</si>
  <si>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</si>
  <si>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</si>
  <si>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</si>
  <si>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</si>
  <si>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</si>
  <si>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</si>
  <si>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</si>
  <si>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</si>
  <si>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</si>
  <si>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</si>
  <si>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</si>
  <si>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</si>
  <si>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</si>
  <si>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</si>
  <si>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</si>
  <si>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</si>
  <si>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</si>
  <si>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</si>
  <si>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</si>
  <si>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</si>
  <si>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</si>
  <si>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</si>
  <si>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</si>
  <si>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</si>
  <si>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</si>
  <si>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</si>
  <si>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</si>
  <si>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</si>
  <si>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</si>
  <si>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</si>
  <si>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</si>
  <si>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</si>
  <si>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</si>
  <si>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</si>
  <si>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</si>
  <si>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</si>
  <si>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</si>
  <si>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</si>
  <si>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</si>
  <si>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</si>
  <si>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</si>
  <si>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</si>
  <si>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</si>
  <si>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</si>
  <si>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</si>
  <si>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</si>
  <si>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</si>
  <si>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</si>
  <si>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</si>
  <si>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</si>
  <si>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</si>
  <si>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</si>
  <si>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</si>
  <si>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</si>
  <si>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</si>
  <si>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</si>
  <si>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</si>
  <si>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</si>
  <si>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</si>
  <si>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</si>
  <si>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</si>
  <si>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</si>
  <si>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</si>
  <si>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</si>
  <si>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</si>
  <si>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</si>
  <si>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</si>
  <si>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</si>
  <si>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</si>
  <si>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</si>
  <si>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</si>
  <si>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</si>
  <si>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</si>
  <si>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</si>
  <si>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</si>
  <si>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</si>
  <si>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</si>
  <si>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</si>
  <si>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</si>
  <si>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</si>
  <si>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</si>
  <si>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</si>
  <si>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</si>
  <si>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</si>
  <si>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</si>
  <si>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</si>
  <si>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</si>
  <si>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</si>
  <si>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</si>
  <si>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</si>
  <si>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</si>
  <si>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</si>
  <si>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</si>
  <si>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</si>
  <si>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</si>
  <si>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</si>
  <si>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</si>
  <si>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</si>
  <si>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</si>
  <si>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</si>
  <si>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</si>
  <si>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</si>
  <si>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</si>
  <si>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</si>
  <si>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</si>
  <si>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</si>
  <si>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</si>
  <si>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</si>
  <si>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</si>
  <si>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</si>
  <si>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</si>
  <si>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</si>
  <si>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</si>
  <si>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</si>
  <si>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</si>
  <si>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</si>
  <si>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</si>
  <si>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</si>
  <si>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</si>
  <si>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</si>
  <si>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</si>
  <si>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</si>
  <si>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</si>
  <si>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</si>
  <si>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</si>
  <si>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</si>
  <si>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</si>
  <si>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</si>
  <si>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</si>
  <si>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</si>
  <si>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</si>
  <si>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</si>
  <si>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</si>
  <si>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</si>
  <si>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</si>
  <si>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</si>
  <si>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</si>
  <si>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</si>
  <si>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</si>
  <si>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</si>
  <si>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</si>
  <si>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</si>
  <si>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</si>
  <si>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</si>
  <si>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</si>
  <si>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</si>
  <si>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</si>
  <si>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</si>
  <si>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</si>
  <si>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</si>
  <si>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</si>
  <si>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</si>
  <si>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</si>
  <si>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</si>
  <si>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</si>
  <si>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</si>
  <si>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</si>
  <si>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</si>
  <si>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</si>
  <si>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</si>
  <si>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</si>
  <si>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</si>
  <si>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</si>
  <si>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</si>
  <si>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</si>
  <si>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</si>
  <si>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</si>
  <si>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</si>
  <si>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</si>
  <si>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</si>
  <si>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</si>
  <si>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</si>
  <si>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</si>
  <si>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</si>
  <si>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</si>
  <si>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</si>
  <si>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</si>
  <si>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</si>
  <si>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</si>
  <si>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</si>
  <si>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</si>
  <si>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</si>
  <si>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</si>
  <si>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</si>
  <si>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</si>
  <si>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</si>
  <si>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</si>
  <si>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</si>
  <si>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</si>
  <si>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</si>
  <si>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</si>
  <si>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</si>
  <si>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</si>
  <si>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</si>
  <si>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</si>
  <si>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</si>
  <si>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</si>
  <si>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</si>
  <si>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</si>
  <si>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</si>
  <si>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</si>
  <si>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</si>
  <si>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</si>
  <si>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</si>
  <si>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</si>
  <si>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</si>
  <si>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</si>
  <si>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</si>
  <si>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</si>
  <si>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</si>
  <si>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</si>
  <si>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</si>
  <si>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</si>
  <si>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</si>
  <si>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</si>
  <si>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</si>
  <si>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</si>
  <si>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</si>
  <si>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</si>
  <si>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</si>
  <si>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</si>
  <si>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</si>
  <si>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</si>
  <si>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</si>
  <si>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</si>
  <si>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</si>
  <si>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</si>
  <si>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</si>
  <si>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</si>
  <si>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</si>
  <si>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</si>
  <si>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</si>
  <si>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</si>
  <si>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</si>
  <si>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</si>
  <si>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</si>
  <si>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</si>
  <si>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</si>
  <si>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</si>
  <si>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</si>
  <si>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</si>
  <si>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</si>
  <si>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</si>
  <si>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</si>
  <si>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</si>
  <si>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</si>
  <si>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</si>
  <si>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</si>
  <si>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</si>
  <si>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</si>
  <si>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</si>
  <si>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</si>
  <si>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</si>
  <si>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</si>
  <si>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</si>
  <si>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</si>
  <si>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</si>
  <si>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</si>
  <si>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</si>
  <si>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</si>
  <si>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</si>
  <si>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</si>
  <si>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</si>
  <si>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</si>
  <si>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</si>
  <si>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</si>
  <si>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</si>
  <si>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</si>
  <si>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</si>
  <si>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</si>
  <si>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</si>
  <si>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</si>
  <si>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</si>
  <si>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</si>
  <si>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</si>
  <si>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</si>
  <si>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</si>
  <si>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</si>
  <si>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</si>
  <si>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</si>
  <si>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</si>
  <si>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</si>
  <si>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</si>
  <si>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</si>
  <si>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</si>
  <si>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</si>
  <si>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</si>
  <si>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</si>
  <si>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</si>
  <si>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</si>
  <si>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</si>
  <si>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</si>
  <si>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</si>
  <si>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</si>
  <si>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</si>
  <si>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</si>
  <si>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</si>
  <si>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</si>
  <si>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</si>
  <si>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</si>
  <si>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</si>
  <si>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</si>
  <si>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</si>
  <si>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</si>
  <si>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</si>
  <si>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</si>
  <si>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</si>
  <si>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</si>
  <si>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</si>
  <si>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</si>
  <si>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</si>
  <si>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</si>
  <si>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</si>
  <si>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</si>
  <si>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</si>
  <si>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</si>
  <si>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</si>
  <si>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</si>
  <si>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</si>
  <si>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</si>
  <si>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</si>
  <si>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</si>
  <si>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</si>
  <si>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</si>
  <si>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</si>
  <si>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</si>
  <si>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</si>
  <si>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</si>
  <si>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</si>
  <si>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</si>
  <si>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</si>
  <si>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</si>
  <si>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</si>
  <si>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</si>
  <si>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</si>
  <si>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</si>
  <si>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</si>
  <si>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</si>
  <si>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</si>
  <si>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</si>
  <si>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</si>
  <si>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</si>
  <si>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</si>
  <si>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</si>
  <si>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</si>
  <si>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</si>
  <si>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</si>
  <si>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</si>
  <si>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</si>
  <si>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</si>
  <si>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</si>
  <si>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</si>
  <si>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</si>
  <si>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</si>
  <si>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</si>
  <si>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</si>
  <si>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</si>
  <si>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</si>
  <si>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</si>
  <si>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</si>
  <si>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</si>
  <si>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</si>
  <si>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</si>
  <si>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</si>
  <si>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</si>
  <si>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</si>
  <si>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</si>
  <si>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</si>
  <si>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</si>
  <si>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</si>
  <si>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</si>
  <si>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</si>
  <si>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</si>
  <si>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</si>
  <si>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</si>
  <si>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</si>
  <si>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</si>
  <si>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</si>
  <si>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</si>
  <si>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</si>
  <si>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</si>
  <si>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</si>
  <si>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</si>
  <si>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</si>
  <si>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</si>
  <si>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</si>
  <si>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</si>
  <si>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</si>
  <si>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</si>
  <si>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</si>
  <si>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</si>
  <si>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</si>
  <si>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</si>
  <si>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</si>
  <si>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</si>
  <si>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</si>
  <si>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</si>
  <si>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</si>
  <si>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</si>
  <si>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</si>
  <si>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</si>
  <si>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</si>
  <si>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</si>
  <si>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</si>
  <si>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</si>
  <si>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</si>
  <si>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</si>
  <si>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</si>
  <si>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</si>
  <si>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</si>
  <si>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</si>
  <si>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</si>
  <si>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</si>
  <si>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</si>
  <si>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</si>
  <si>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</si>
  <si>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</si>
  <si>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</si>
  <si>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</si>
  <si>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</si>
  <si>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</si>
  <si>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</si>
  <si>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</si>
  <si>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</si>
  <si>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</si>
  <si>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</si>
  <si>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</si>
  <si>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</si>
  <si>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</si>
  <si>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</si>
  <si>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</si>
  <si>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</si>
  <si>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</si>
  <si>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</si>
  <si>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</si>
  <si>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</si>
  <si>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</si>
  <si>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</si>
  <si>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</si>
  <si>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</si>
  <si>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</si>
  <si>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</si>
  <si>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</si>
  <si>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</si>
  <si>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</si>
  <si>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</si>
  <si>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</si>
  <si>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</si>
  <si>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</si>
  <si>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</si>
  <si>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</si>
  <si>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</si>
  <si>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</si>
  <si>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</si>
  <si>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</si>
  <si>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</si>
  <si>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</si>
  <si>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</si>
  <si>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</si>
  <si>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</si>
  <si>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</si>
  <si>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</si>
  <si>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</si>
  <si>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</si>
  <si>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</si>
  <si>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</si>
  <si>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</si>
  <si>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</si>
  <si>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</si>
  <si>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</si>
  <si>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</si>
  <si>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</si>
  <si>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</si>
  <si>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</si>
  <si>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</si>
  <si>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</si>
  <si>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</si>
  <si>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</si>
  <si>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</si>
  <si>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</si>
  <si>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</si>
  <si>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</si>
  <si>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</si>
  <si>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</si>
  <si>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</si>
  <si>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</si>
  <si>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</si>
  <si>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</si>
  <si>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</si>
  <si>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</si>
  <si>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</si>
  <si>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</si>
  <si>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</si>
  <si>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</si>
  <si>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</si>
  <si>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</si>
  <si>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</si>
  <si>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</si>
  <si>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</si>
  <si>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</si>
  <si>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</si>
  <si>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</si>
  <si>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</si>
  <si>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</si>
  <si>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</si>
  <si>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</si>
  <si>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</si>
  <si>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</si>
  <si>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</si>
  <si>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</si>
  <si>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</si>
  <si>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</si>
  <si>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</si>
  <si>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</si>
  <si>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</si>
  <si>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</si>
  <si>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</si>
  <si>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</si>
  <si>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</si>
  <si>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</si>
  <si>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</si>
  <si>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</si>
  <si>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</si>
  <si>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</si>
  <si>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</si>
  <si>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</si>
  <si>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</si>
  <si>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</si>
  <si>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</si>
  <si>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</si>
  <si>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</si>
  <si>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</si>
  <si>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</si>
  <si>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</si>
  <si>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</si>
  <si>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</si>
  <si>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</si>
  <si>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</si>
  <si>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</si>
  <si>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</si>
  <si>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</si>
  <si>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</si>
  <si>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</si>
  <si>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</si>
  <si>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</si>
  <si>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</si>
  <si>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</si>
  <si>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</si>
  <si>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</si>
  <si>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</si>
  <si>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</si>
  <si>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</si>
  <si>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</si>
  <si>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</si>
  <si>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</si>
  <si>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</si>
  <si>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</si>
  <si>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</si>
  <si>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</si>
  <si>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</si>
  <si>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</si>
  <si>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</si>
  <si>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</si>
  <si>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</si>
  <si>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</si>
  <si>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</si>
  <si>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</si>
  <si>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</si>
  <si>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</si>
  <si>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</si>
  <si>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</si>
  <si>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</si>
  <si>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</si>
  <si>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</si>
  <si>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</si>
  <si>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</si>
  <si>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</si>
  <si>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</si>
  <si>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</si>
  <si>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</si>
  <si>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</si>
  <si>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</si>
  <si>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</si>
  <si>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</si>
  <si>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</si>
  <si>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</si>
  <si>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</si>
  <si>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</si>
  <si>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</si>
  <si>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</si>
  <si>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</si>
  <si>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</si>
  <si>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</si>
  <si>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</si>
  <si>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</si>
  <si>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</si>
  <si>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</si>
  <si>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</si>
  <si>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</si>
  <si>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</si>
  <si>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</si>
  <si>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</si>
  <si>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</si>
  <si>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</si>
  <si>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</si>
  <si>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</si>
  <si>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</si>
  <si>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</si>
  <si>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</si>
  <si>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</si>
  <si>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</si>
  <si>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</si>
  <si>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</si>
  <si>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</si>
  <si>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</si>
  <si>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</si>
  <si>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</si>
  <si>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</si>
  <si>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</si>
  <si>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</si>
  <si>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</si>
  <si>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</si>
  <si>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</si>
  <si>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</si>
  <si>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</si>
  <si>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</si>
  <si>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</si>
  <si>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</si>
  <si>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</si>
  <si>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</si>
  <si>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</si>
  <si>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</si>
  <si>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</si>
  <si>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</si>
  <si>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</si>
  <si>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</si>
  <si>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</si>
  <si>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</si>
  <si>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</si>
  <si>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</si>
  <si>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</si>
  <si>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</si>
  <si>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</si>
  <si>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</si>
  <si>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</si>
  <si>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</si>
  <si>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</si>
  <si>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</si>
  <si>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</si>
  <si>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</si>
  <si>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</si>
  <si>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</si>
  <si>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</si>
  <si>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</si>
  <si>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</si>
  <si>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</si>
  <si>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</si>
  <si>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</si>
  <si>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</si>
  <si>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</si>
  <si>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</si>
  <si>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</si>
  <si>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</si>
  <si>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</si>
  <si>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</si>
  <si>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</si>
  <si>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</si>
  <si>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</si>
  <si>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</si>
  <si>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</si>
  <si>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</si>
  <si>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</si>
  <si>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</si>
  <si>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</si>
  <si>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</si>
  <si>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</si>
  <si>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</si>
  <si>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</si>
  <si>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</si>
  <si>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</si>
  <si>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</si>
  <si>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</si>
  <si>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</si>
  <si>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</si>
  <si>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</si>
  <si>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</si>
  <si>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</si>
  <si>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</si>
  <si>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</si>
  <si>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</si>
  <si>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</si>
  <si>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</si>
  <si>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</si>
  <si>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</si>
  <si>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</si>
  <si>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</si>
  <si>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</si>
  <si>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</si>
  <si>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</si>
  <si>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</si>
  <si>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</si>
  <si>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</si>
  <si>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</si>
  <si>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</si>
  <si>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</si>
  <si>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</si>
  <si>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</si>
  <si>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</si>
  <si>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</si>
  <si>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</si>
  <si>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</si>
  <si>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</si>
  <si>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</si>
  <si>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</si>
  <si>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</si>
  <si>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</si>
  <si>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</si>
  <si>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</si>
  <si>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</si>
  <si>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</si>
  <si>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</si>
  <si>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</si>
  <si>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</si>
  <si>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</si>
  <si>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</si>
  <si>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</si>
  <si>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</si>
  <si>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</si>
  <si>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</si>
  <si>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</si>
  <si>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</si>
  <si>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</si>
  <si>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</si>
  <si>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</si>
  <si>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</si>
  <si>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</si>
  <si>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</si>
  <si>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</si>
  <si>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</si>
  <si>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</si>
  <si>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</si>
  <si>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</si>
  <si>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</si>
  <si>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</si>
  <si>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</si>
  <si>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</si>
  <si>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</si>
  <si>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</si>
  <si>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</si>
  <si>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</si>
  <si>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</si>
  <si>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</si>
  <si>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</si>
  <si>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</si>
  <si>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</si>
  <si>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</si>
  <si>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</si>
  <si>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</si>
  <si>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</si>
  <si>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</si>
  <si>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</si>
  <si>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</si>
  <si>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</si>
  <si>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</si>
  <si>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</si>
  <si>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</si>
  <si>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</si>
  <si>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</si>
  <si>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</si>
  <si>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</si>
  <si>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</si>
  <si>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</si>
  <si>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</si>
  <si>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</si>
  <si>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</si>
  <si>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</si>
  <si>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</si>
  <si>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</si>
  <si>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</si>
  <si>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</si>
  <si>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</si>
  <si>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</si>
  <si>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</si>
  <si>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</si>
  <si>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</si>
  <si>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</si>
  <si>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</si>
  <si>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</si>
  <si>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</si>
  <si>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</si>
  <si>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</si>
  <si>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</si>
  <si>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</si>
  <si>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</si>
  <si>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</si>
  <si>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</si>
  <si>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</si>
  <si>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</si>
  <si>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</si>
  <si>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</si>
  <si>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</si>
  <si>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</si>
  <si>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</si>
  <si>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</si>
  <si>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</si>
  <si>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</si>
  <si>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</si>
  <si>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</si>
  <si>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</si>
  <si>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</si>
  <si>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</si>
  <si>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</si>
  <si>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</si>
  <si>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</si>
  <si>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</si>
  <si>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</si>
  <si>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</si>
  <si>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</si>
  <si>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</si>
  <si>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</si>
  <si>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</si>
  <si>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</si>
  <si>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</si>
  <si>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</si>
  <si>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</si>
  <si>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</si>
  <si>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</si>
  <si>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</si>
  <si>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</si>
  <si>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</si>
  <si>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</si>
  <si>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</si>
  <si>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</si>
  <si>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</si>
  <si>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</si>
  <si>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</si>
  <si>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</si>
  <si>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</si>
  <si>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</si>
  <si>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</si>
  <si>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</si>
  <si>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</si>
  <si>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</si>
  <si>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</si>
  <si>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</si>
  <si>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</si>
  <si>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</si>
  <si>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</si>
  <si>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</si>
  <si>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</si>
  <si>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</si>
  <si>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</si>
  <si>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</si>
  <si>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</si>
  <si>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</si>
  <si>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</si>
  <si>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</si>
  <si>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</si>
  <si>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</si>
  <si>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</si>
  <si>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</si>
  <si>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</si>
  <si>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</si>
  <si>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</si>
  <si>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</si>
  <si>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</si>
  <si>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</si>
  <si>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</si>
  <si>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</si>
  <si>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</si>
  <si>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</si>
  <si>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</si>
  <si>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</si>
  <si>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</si>
  <si>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</si>
  <si>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</si>
  <si>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</si>
  <si>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</si>
  <si>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</si>
  <si>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</si>
  <si>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</si>
  <si>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</si>
  <si>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</si>
  <si>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</si>
  <si>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</si>
  <si>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</si>
  <si>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</si>
  <si>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</si>
  <si>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</si>
  <si>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</si>
  <si>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</si>
  <si>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</si>
  <si>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</si>
  <si>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</si>
  <si>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</si>
  <si>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</si>
  <si>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</si>
  <si>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</si>
  <si>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</si>
  <si>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</si>
  <si>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</si>
  <si>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</si>
  <si>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</si>
  <si>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</si>
  <si>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</si>
  <si>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</si>
  <si>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</si>
  <si>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</si>
  <si>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</si>
  <si>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</si>
  <si>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</si>
  <si>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</si>
  <si>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</si>
  <si>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</si>
  <si>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</si>
  <si>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</si>
  <si>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</si>
  <si>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</si>
  <si>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</si>
  <si>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</si>
  <si>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</si>
  <si>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</si>
  <si>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</si>
  <si>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</si>
  <si>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</si>
  <si>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</si>
  <si>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</si>
  <si>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</si>
  <si>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</si>
  <si>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</si>
  <si>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</si>
  <si>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</si>
  <si>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</si>
  <si>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</si>
  <si>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</si>
  <si>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</si>
  <si>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</si>
  <si>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</si>
  <si>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</si>
  <si>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</si>
  <si>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</si>
  <si>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</si>
  <si>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</si>
  <si>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</si>
  <si>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</si>
  <si>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</si>
  <si>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</si>
  <si>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</si>
  <si>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</si>
  <si>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</si>
  <si>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</si>
  <si>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</si>
  <si>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</si>
  <si>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</si>
  <si>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</si>
  <si>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</si>
  <si>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</si>
  <si>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</si>
  <si>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</si>
  <si>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</si>
  <si>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</si>
  <si>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</si>
  <si>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</si>
  <si>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</si>
  <si>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</si>
  <si>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</si>
  <si>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</si>
  <si>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</si>
  <si>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</si>
  <si>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</si>
  <si>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</si>
  <si>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</si>
  <si>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</si>
  <si>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</si>
  <si>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</si>
  <si>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</si>
  <si>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</si>
  <si>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</si>
  <si>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</si>
  <si>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</si>
  <si>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</si>
  <si>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</si>
  <si>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</si>
  <si>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</si>
  <si>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</si>
  <si>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</si>
  <si>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</si>
  <si>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</si>
  <si>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</si>
  <si>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</si>
  <si>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</si>
  <si>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</si>
  <si>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</si>
  <si>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</si>
  <si>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</si>
  <si>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</si>
  <si>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</si>
  <si>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</si>
  <si>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</si>
  <si>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</si>
  <si>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</si>
  <si>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</si>
  <si>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</si>
  <si>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</si>
  <si>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</si>
  <si>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</si>
  <si>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</si>
  <si>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</si>
  <si>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</si>
  <si>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</si>
  <si>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</si>
  <si>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</si>
  <si>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</si>
  <si>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</si>
  <si>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</si>
  <si>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</si>
  <si>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</si>
  <si>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</si>
  <si>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</si>
  <si>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</si>
  <si>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</si>
  <si>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</si>
  <si>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</si>
  <si>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</si>
  <si>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</si>
  <si>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</si>
  <si>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</si>
  <si>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</si>
  <si>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</si>
  <si>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</si>
  <si>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</si>
  <si>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</si>
  <si>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</si>
  <si>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</si>
  <si>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</si>
  <si>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</si>
  <si>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</si>
  <si>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</si>
  <si>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</si>
  <si>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</si>
  <si>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</si>
  <si>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</si>
  <si>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</si>
  <si>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</si>
  <si>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</si>
  <si>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</si>
  <si>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</si>
  <si>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</si>
  <si>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</si>
  <si>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</si>
  <si>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</si>
  <si>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</si>
  <si>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</si>
  <si>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</si>
  <si>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</si>
  <si>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</si>
  <si>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</si>
  <si>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</si>
  <si>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</si>
  <si>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</si>
  <si>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</si>
  <si>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</si>
  <si>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</si>
  <si>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</si>
  <si>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</si>
  <si>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</si>
  <si>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</si>
  <si>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</si>
  <si>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</si>
  <si>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</si>
  <si>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</si>
  <si>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</si>
  <si>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</si>
  <si>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</si>
  <si>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</si>
  <si>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</si>
  <si>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</si>
  <si>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</si>
  <si>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</si>
  <si>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</si>
  <si>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</si>
  <si>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</si>
  <si>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</si>
  <si>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</si>
  <si>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</si>
  <si>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</si>
  <si>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</si>
  <si>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</si>
  <si>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</si>
  <si>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</si>
  <si>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</si>
  <si>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</si>
  <si>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</si>
  <si>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</si>
  <si>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</si>
  <si>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</si>
  <si>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</si>
  <si>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</si>
  <si>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</si>
  <si>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</si>
  <si>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</si>
  <si>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</si>
  <si>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</si>
  <si>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</si>
  <si>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</si>
  <si>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</si>
  <si>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</si>
  <si>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</si>
  <si>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</si>
  <si>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</si>
  <si>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</si>
  <si>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</si>
  <si>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</si>
  <si>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</si>
  <si>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</si>
  <si>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</si>
  <si>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</si>
  <si>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</si>
  <si>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</si>
  <si>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</si>
  <si>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</si>
  <si>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</si>
  <si>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</si>
  <si>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</si>
  <si>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</si>
  <si>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</si>
  <si>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</si>
  <si>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</si>
  <si>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</si>
  <si>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</si>
  <si>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</si>
  <si>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</si>
  <si>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</si>
  <si>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</si>
  <si>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</si>
  <si>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</si>
  <si>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</si>
  <si>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</si>
  <si>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</si>
  <si>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</si>
  <si>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</si>
  <si>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</si>
  <si>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</si>
  <si>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</si>
  <si>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</si>
  <si>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</si>
  <si>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</si>
  <si>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</si>
  <si>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</si>
  <si>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</si>
  <si>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</si>
  <si>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</si>
  <si>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</si>
  <si>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</si>
  <si>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</si>
  <si>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</si>
  <si>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</si>
  <si>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</si>
  <si>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</si>
  <si>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</si>
  <si>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</si>
  <si>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</si>
  <si>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</si>
  <si>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</si>
  <si>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</si>
  <si>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</si>
  <si>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</si>
  <si>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</si>
  <si>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</si>
  <si>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</si>
  <si>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</si>
  <si>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</si>
  <si>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</si>
  <si>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</si>
  <si>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</si>
  <si>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</si>
  <si>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</si>
  <si>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</si>
  <si>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</si>
  <si>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</si>
  <si>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</si>
  <si>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</si>
  <si>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</si>
  <si>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</si>
  <si>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</si>
  <si>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</si>
  <si>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</si>
  <si>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</si>
  <si>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</si>
  <si>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</si>
  <si>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</si>
  <si>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</si>
  <si>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</si>
  <si>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</si>
  <si>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</si>
  <si>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</si>
  <si>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</si>
  <si>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</si>
  <si>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</si>
  <si>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</si>
  <si>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</si>
  <si>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</si>
  <si>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</si>
  <si>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</si>
  <si>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</si>
  <si>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</si>
  <si>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</si>
  <si>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</si>
  <si>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</si>
  <si>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</si>
  <si>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</si>
  <si>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</si>
  <si>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</si>
  <si>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</si>
  <si>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</si>
  <si>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</si>
  <si>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</si>
  <si>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</si>
  <si>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</si>
  <si>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</si>
  <si>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</si>
  <si>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</si>
  <si>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</si>
  <si>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</si>
  <si>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</si>
  <si>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</si>
  <si>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</si>
  <si>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</si>
  <si>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</si>
  <si>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</si>
  <si>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</si>
  <si>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</si>
  <si>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</si>
  <si>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</si>
  <si>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</si>
  <si>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</si>
  <si>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</si>
  <si>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</si>
  <si>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</si>
  <si>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</si>
  <si>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</si>
  <si>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</si>
  <si>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</si>
  <si>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</si>
  <si>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</si>
  <si>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</si>
  <si>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</si>
  <si>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</si>
  <si>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</si>
  <si>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</si>
  <si>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</si>
  <si>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</si>
  <si>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</si>
  <si>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</si>
  <si>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</si>
  <si>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</si>
  <si>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</si>
  <si>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</si>
  <si>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</si>
  <si>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</si>
  <si>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</si>
  <si>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</si>
  <si>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</si>
  <si>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</si>
  <si>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</si>
  <si>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</si>
  <si>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</si>
  <si>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</si>
  <si>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</si>
  <si>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</si>
  <si>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</si>
  <si>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</si>
  <si>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</si>
  <si>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</si>
  <si>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</si>
  <si>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</si>
  <si>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</si>
  <si>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</si>
  <si>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</si>
  <si>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</si>
  <si>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</si>
  <si>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</si>
  <si>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</si>
  <si>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</si>
  <si>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</si>
  <si>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</si>
  <si>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</si>
  <si>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</si>
  <si>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</si>
  <si>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</si>
  <si>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</si>
  <si>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</si>
  <si>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</si>
  <si>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</si>
  <si>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</si>
  <si>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</si>
  <si>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</si>
  <si>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</si>
  <si>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</si>
  <si>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</si>
  <si>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</si>
  <si>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</si>
  <si>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</si>
  <si>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</si>
  <si>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</si>
  <si>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</si>
  <si>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</si>
  <si>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</si>
  <si>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</si>
  <si>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</si>
  <si>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</si>
  <si>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</si>
  <si>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</si>
  <si>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</si>
  <si>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</si>
  <si>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</si>
  <si>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</si>
  <si>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</si>
  <si>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</si>
  <si>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</si>
  <si>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</si>
  <si>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</si>
  <si>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</si>
  <si>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</si>
  <si>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</si>
  <si>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</si>
  <si>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</si>
  <si>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</si>
  <si>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</si>
  <si>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</si>
  <si>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</si>
  <si>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</si>
  <si>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</si>
  <si>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</si>
  <si>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</si>
  <si>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</si>
  <si>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</si>
  <si>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</si>
  <si>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</si>
  <si>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</si>
  <si>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</si>
  <si>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</si>
  <si>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</si>
  <si>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</si>
  <si>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</si>
  <si>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</si>
  <si>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</si>
  <si>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</si>
  <si>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</si>
  <si>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</si>
  <si>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</si>
  <si>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</si>
  <si>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</si>
  <si>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</si>
  <si>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</si>
  <si>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</si>
  <si>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</si>
  <si>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</si>
  <si>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</si>
  <si>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</si>
  <si>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</si>
  <si>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</si>
  <si>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</si>
  <si>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</si>
  <si>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</si>
  <si>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</si>
  <si>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</si>
  <si>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</si>
  <si>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</si>
  <si>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</si>
  <si>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</si>
  <si>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</si>
  <si>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</si>
  <si>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</si>
  <si>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</si>
  <si>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</si>
  <si>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</si>
  <si>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</si>
  <si>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</si>
  <si>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</si>
  <si>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</si>
  <si>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</si>
  <si>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</si>
  <si>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</si>
  <si>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</si>
  <si>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</si>
  <si>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</si>
  <si>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</si>
  <si>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</si>
  <si>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</si>
  <si>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</si>
  <si>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</si>
  <si>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</si>
  <si>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</si>
  <si>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</si>
  <si>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</si>
  <si>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</si>
  <si>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</si>
  <si>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</si>
  <si>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</si>
  <si>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</si>
  <si>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</si>
  <si>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</si>
  <si>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</si>
  <si>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</si>
  <si>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</si>
  <si>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</si>
  <si>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</si>
  <si>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</si>
  <si>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</si>
  <si>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</si>
  <si>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</si>
  <si>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</si>
  <si>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</si>
  <si>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</si>
  <si>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</si>
  <si>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</si>
  <si>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</si>
  <si>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</si>
  <si>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</si>
  <si>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</si>
  <si>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</si>
  <si>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</si>
  <si>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</si>
  <si>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</si>
  <si>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</si>
  <si>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</si>
  <si>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</si>
  <si>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</si>
  <si>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</si>
  <si>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</si>
  <si>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</si>
  <si>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</si>
  <si>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</si>
  <si>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</si>
  <si>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</si>
  <si>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</si>
  <si>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</si>
  <si>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</si>
  <si>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</si>
  <si>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</si>
  <si>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</si>
  <si>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</si>
  <si>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</si>
  <si>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</si>
  <si>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</si>
  <si>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</si>
  <si>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</si>
  <si>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</si>
  <si>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</si>
  <si>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</si>
  <si>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</si>
  <si>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</si>
  <si>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</si>
  <si>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</si>
  <si>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</si>
  <si>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</si>
  <si>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</si>
  <si>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</si>
  <si>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</si>
  <si>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</si>
  <si>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</si>
  <si>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</si>
  <si>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</si>
  <si>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</si>
  <si>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</si>
  <si>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</si>
  <si>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</si>
  <si>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</si>
  <si>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</si>
  <si>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</si>
  <si>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</si>
  <si>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</si>
  <si>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</si>
  <si>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</si>
  <si>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</si>
  <si>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</si>
  <si>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</si>
  <si>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</si>
  <si>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</si>
  <si>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</si>
  <si>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</si>
  <si>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</si>
  <si>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</si>
  <si>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</si>
  <si>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</si>
  <si>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</si>
  <si>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</si>
  <si>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</si>
  <si>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</si>
  <si>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</si>
  <si>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</si>
  <si>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</si>
  <si>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</si>
  <si>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</si>
  <si>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</si>
  <si>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</si>
  <si>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</si>
  <si>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</si>
  <si>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</si>
  <si>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</si>
  <si>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</si>
  <si>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</si>
  <si>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</si>
  <si>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</si>
  <si>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</si>
  <si>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</si>
  <si>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</si>
  <si>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</si>
  <si>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</si>
  <si>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</si>
  <si>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</si>
  <si>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</si>
  <si>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</si>
  <si>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</si>
  <si>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</si>
  <si>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</si>
  <si>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</si>
  <si>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</si>
  <si>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</si>
  <si>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</si>
  <si>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</si>
  <si>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</si>
  <si>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</si>
  <si>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</si>
  <si>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</si>
  <si>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</si>
  <si>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</si>
  <si>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</si>
  <si>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</si>
  <si>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</si>
  <si>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</si>
  <si>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</si>
  <si>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</si>
  <si>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</si>
  <si>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</si>
  <si>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</si>
  <si>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</si>
  <si>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</si>
  <si>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</si>
  <si>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</si>
  <si>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</si>
  <si>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</si>
  <si>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</si>
  <si>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</si>
  <si>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</si>
  <si>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</si>
  <si>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</si>
  <si>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</si>
  <si>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</si>
  <si>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</si>
  <si>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</si>
  <si>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</si>
  <si>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</si>
  <si>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</si>
  <si>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</si>
  <si>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</si>
  <si>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</si>
  <si>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</si>
  <si>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</si>
  <si>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</si>
  <si>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</si>
  <si>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</si>
  <si>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</si>
  <si>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</si>
  <si>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</si>
  <si>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</si>
  <si>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</si>
  <si>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</si>
  <si>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</si>
  <si>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</si>
  <si>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</si>
  <si>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</si>
  <si>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</si>
  <si>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</si>
  <si>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</si>
  <si>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</si>
  <si>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</si>
  <si>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</si>
  <si>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</si>
  <si>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</si>
  <si>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</si>
  <si>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</si>
  <si>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</si>
  <si>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</si>
  <si>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</si>
  <si>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</si>
  <si>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</si>
  <si>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</si>
  <si>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</si>
  <si>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</si>
  <si>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</si>
  <si>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</si>
  <si>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</si>
  <si>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</si>
  <si>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</si>
  <si>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</si>
  <si>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</si>
  <si>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</si>
  <si>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</si>
  <si>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</si>
  <si>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</si>
  <si>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</si>
  <si>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</si>
  <si>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</si>
  <si>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</si>
  <si>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</si>
  <si>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</si>
  <si>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</si>
  <si>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</si>
  <si>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</si>
  <si>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</si>
  <si>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</si>
  <si>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</si>
  <si>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</si>
  <si>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</si>
  <si>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</si>
  <si>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</si>
  <si>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</si>
  <si>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</si>
  <si>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</si>
  <si>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</si>
  <si>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</si>
  <si>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</si>
  <si>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</si>
  <si>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</si>
  <si>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</si>
  <si>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</si>
  <si>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</si>
  <si>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</si>
  <si>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</si>
  <si>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</si>
  <si>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</si>
  <si>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</si>
  <si>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</si>
  <si>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</si>
  <si>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</si>
  <si>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</si>
  <si>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</si>
  <si>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</si>
  <si>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</si>
  <si>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</si>
  <si>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</si>
  <si>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</si>
  <si>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</si>
  <si>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</si>
  <si>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</si>
  <si>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</si>
  <si>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</si>
  <si>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</si>
  <si>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</si>
  <si>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</si>
  <si>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</si>
  <si>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</si>
  <si>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</si>
  <si>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</si>
  <si>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</si>
  <si>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</si>
  <si>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</si>
  <si>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</si>
  <si>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</si>
  <si>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</si>
  <si>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</si>
  <si>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</si>
  <si>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</si>
  <si>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</si>
  <si>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</si>
  <si>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</si>
  <si>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</si>
  <si>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</si>
  <si>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</si>
  <si>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</si>
  <si>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</si>
  <si>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</si>
  <si>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</si>
  <si>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</si>
  <si>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</si>
  <si>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</si>
  <si>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</si>
  <si>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</si>
  <si>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</si>
  <si>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</si>
  <si>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</si>
  <si>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</si>
  <si>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</si>
  <si>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</si>
  <si>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</si>
  <si>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</si>
  <si>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</si>
  <si>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</si>
  <si>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</si>
  <si>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</si>
  <si>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</si>
  <si>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</si>
  <si>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</si>
  <si>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</si>
  <si>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</si>
  <si>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</si>
  <si>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</si>
  <si>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</si>
  <si>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</si>
  <si>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</si>
  <si>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</si>
  <si>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</si>
  <si>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</si>
  <si>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</si>
  <si>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</si>
  <si>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</si>
  <si>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</si>
  <si>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</si>
  <si>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</si>
  <si>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</si>
  <si>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</si>
  <si>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</si>
  <si>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</si>
  <si>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</si>
  <si>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</si>
  <si>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</si>
  <si>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</si>
  <si>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</si>
  <si>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</si>
  <si>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</si>
  <si>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</si>
  <si>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</si>
  <si>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</si>
  <si>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</si>
  <si>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</si>
  <si>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</si>
  <si>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</si>
  <si>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</si>
  <si>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</si>
  <si>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</si>
  <si>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</si>
  <si>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</si>
  <si>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</si>
  <si>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</si>
  <si>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</si>
  <si>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</si>
  <si>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</si>
  <si>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</si>
  <si>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</si>
  <si>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</si>
  <si>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</si>
  <si>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</si>
  <si>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</si>
  <si>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</si>
  <si>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</si>
  <si>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</si>
  <si>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</si>
  <si>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</si>
  <si>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</si>
  <si>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</si>
  <si>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</si>
  <si>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</si>
  <si>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</si>
  <si>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</si>
  <si>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</si>
  <si>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</si>
  <si>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</si>
  <si>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</si>
  <si>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</si>
  <si>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</si>
  <si>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</si>
  <si>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</si>
  <si>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</si>
  <si>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</si>
  <si>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</si>
  <si>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</si>
  <si>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</si>
  <si>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</si>
  <si>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</si>
  <si>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</si>
  <si>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</si>
  <si>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</si>
  <si>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</si>
  <si>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</si>
  <si>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</si>
  <si>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</si>
  <si>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</si>
  <si>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</si>
  <si>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</si>
  <si>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</si>
  <si>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</si>
  <si>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</si>
  <si>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</si>
  <si>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</si>
  <si>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</si>
  <si>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</si>
  <si>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</si>
  <si>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</si>
  <si>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</si>
  <si>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</si>
  <si>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</si>
  <si>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</si>
  <si>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</si>
  <si>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</si>
  <si>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</si>
  <si>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</si>
  <si>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</si>
  <si>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</si>
  <si>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</si>
  <si>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</si>
  <si>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</si>
  <si>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</si>
  <si>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</si>
  <si>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</si>
  <si>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</si>
  <si>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</si>
  <si>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</si>
  <si>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</si>
  <si>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</si>
  <si>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</si>
  <si>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</si>
  <si>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</si>
  <si>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</si>
  <si>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</si>
  <si>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</si>
  <si>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</si>
  <si>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</si>
  <si>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</si>
  <si>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</si>
  <si>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</si>
  <si>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</si>
  <si>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</si>
  <si>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</si>
  <si>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</si>
  <si>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</si>
  <si>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</si>
  <si>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</si>
  <si>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</si>
  <si>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</si>
  <si>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</si>
  <si>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</si>
  <si>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</si>
  <si>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</si>
  <si>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</si>
  <si>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</si>
  <si>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</si>
  <si>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</si>
  <si>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</si>
  <si>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</si>
  <si>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</si>
  <si>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</si>
  <si>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</si>
  <si>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</si>
  <si>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</si>
  <si>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</si>
  <si>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</si>
  <si>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</si>
  <si>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</si>
  <si>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</si>
  <si>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</si>
  <si>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</si>
  <si>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</si>
  <si>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</si>
  <si>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</si>
  <si>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</si>
  <si>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</si>
  <si>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</si>
  <si>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</si>
  <si>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</si>
  <si>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</si>
  <si>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</si>
  <si>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</si>
  <si>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</si>
  <si>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</si>
  <si>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</si>
  <si>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</si>
  <si>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</si>
  <si>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</si>
  <si>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</si>
  <si>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</si>
  <si>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</si>
  <si>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</si>
  <si>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</si>
  <si>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</si>
  <si>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</si>
  <si>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</si>
  <si>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</si>
  <si>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</si>
  <si>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</si>
  <si>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</si>
  <si>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</si>
  <si>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</si>
  <si>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</si>
  <si>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</si>
  <si>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</si>
  <si>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</si>
  <si>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</si>
  <si>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</si>
  <si>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</si>
  <si>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</si>
  <si>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</si>
  <si>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</si>
  <si>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</si>
  <si>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</si>
  <si>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</si>
  <si>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</si>
  <si>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</si>
  <si>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</si>
  <si>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</si>
  <si>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</si>
  <si>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</si>
  <si>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</si>
  <si>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</si>
  <si>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</si>
  <si>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</si>
  <si>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</si>
  <si>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</si>
  <si>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</si>
  <si>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</si>
  <si>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</si>
  <si>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</si>
  <si>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</si>
  <si>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</si>
  <si>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</si>
  <si>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</si>
  <si>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</si>
  <si>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</si>
  <si>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</si>
  <si>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</si>
  <si>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</si>
  <si>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</si>
  <si>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</si>
  <si>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</si>
  <si>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</si>
  <si>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</si>
  <si>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</si>
  <si>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</si>
  <si>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</si>
  <si>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</si>
  <si>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</si>
  <si>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</si>
  <si>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</si>
  <si>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</si>
  <si>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</si>
  <si>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</si>
  <si>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</si>
  <si>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</si>
  <si>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</si>
  <si>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</si>
  <si>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</si>
  <si>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</si>
  <si>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</si>
  <si>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</si>
  <si>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</si>
  <si>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</si>
  <si>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</si>
  <si>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</si>
  <si>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</si>
  <si>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</si>
  <si>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</si>
  <si>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</si>
  <si>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</si>
  <si>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</si>
  <si>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</si>
  <si>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</si>
  <si>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</si>
  <si>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</si>
  <si>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</si>
  <si>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</si>
  <si>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</si>
  <si>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</si>
  <si>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</si>
  <si>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</si>
  <si>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</si>
  <si>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</si>
  <si>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</si>
  <si>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</si>
  <si>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</si>
  <si>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</si>
  <si>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</si>
  <si>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</si>
  <si>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</si>
  <si>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</si>
  <si>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</si>
  <si>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</si>
  <si>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</si>
  <si>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</si>
  <si>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</si>
  <si>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</si>
  <si>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</si>
  <si>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</si>
  <si>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</si>
  <si>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</si>
  <si>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</si>
  <si>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</si>
  <si>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</si>
  <si>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</si>
  <si>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</si>
  <si>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</si>
  <si>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</si>
  <si>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</si>
  <si>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</si>
  <si>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</si>
  <si>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</si>
  <si>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</si>
  <si>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</si>
  <si>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</si>
  <si>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</si>
  <si>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</si>
  <si>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</si>
  <si>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</si>
  <si>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</si>
  <si>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</si>
  <si>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</si>
  <si>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</si>
  <si>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</si>
  <si>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</si>
  <si>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</si>
  <si>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</si>
  <si>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</si>
  <si>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</si>
  <si>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</si>
  <si>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</si>
  <si>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</si>
  <si>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</si>
  <si>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</si>
  <si>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</si>
  <si>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</si>
  <si>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</si>
  <si>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</si>
  <si>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</si>
  <si>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</si>
  <si>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</si>
  <si>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</si>
  <si>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</si>
  <si>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</si>
  <si>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</si>
  <si>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</si>
  <si>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</si>
  <si>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</si>
  <si>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</si>
  <si>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</si>
  <si>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</si>
  <si>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</si>
  <si>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</si>
  <si>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</si>
  <si>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</si>
  <si>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</si>
  <si>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</si>
  <si>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</si>
  <si>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</si>
  <si>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</si>
  <si>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</si>
  <si>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</si>
  <si>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</si>
  <si>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</si>
  <si>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</si>
  <si>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</si>
  <si>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</si>
  <si>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</si>
  <si>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</si>
  <si>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</si>
  <si>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</si>
  <si>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</si>
  <si>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</si>
  <si>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</si>
  <si>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</si>
  <si>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</si>
  <si>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</si>
  <si>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</si>
  <si>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</si>
  <si>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</si>
  <si>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</si>
  <si>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</si>
  <si>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</si>
  <si>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</si>
  <si>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</si>
  <si>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</si>
  <si>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</si>
  <si>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</si>
  <si>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</si>
  <si>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</si>
  <si>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</si>
  <si>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</si>
  <si>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</si>
  <si>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</si>
  <si>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</si>
  <si>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</si>
  <si>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</si>
  <si>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</si>
  <si>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</si>
  <si>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</si>
  <si>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</si>
  <si>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</si>
  <si>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</si>
  <si>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</si>
  <si>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</si>
  <si>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</si>
  <si>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</si>
  <si>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</si>
  <si>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</si>
  <si>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</si>
  <si>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</si>
  <si>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</si>
  <si>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</si>
  <si>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</si>
  <si>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</si>
  <si>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</si>
  <si>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</si>
  <si>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</si>
  <si>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</si>
  <si>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</si>
  <si>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</si>
  <si>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</si>
  <si>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</si>
  <si>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</si>
  <si>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</si>
  <si>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</si>
  <si>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</si>
  <si>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</si>
  <si>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</si>
  <si>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</si>
  <si>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</si>
  <si>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</si>
  <si>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</si>
  <si>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</si>
  <si>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</si>
  <si>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</si>
  <si>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</si>
  <si>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</si>
  <si>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</si>
  <si>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</si>
  <si>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</si>
  <si>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</si>
  <si>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</si>
  <si>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</si>
  <si>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</si>
  <si>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</si>
  <si>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</si>
  <si>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</si>
  <si>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</si>
  <si>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</si>
  <si>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</si>
  <si>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</si>
  <si>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</si>
  <si>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</si>
  <si>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</si>
  <si>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</si>
  <si>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</si>
  <si>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</si>
  <si>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</si>
  <si>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</si>
  <si>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</si>
  <si>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</si>
  <si>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</si>
  <si>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</si>
  <si>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</si>
  <si>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</si>
  <si>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</si>
  <si>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</si>
  <si>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</si>
  <si>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</si>
  <si>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</si>
  <si>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</si>
  <si>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</si>
  <si>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</si>
  <si>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</si>
  <si>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</si>
  <si>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</si>
  <si>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</si>
  <si>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</si>
  <si>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</si>
  <si>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</si>
  <si>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</si>
  <si>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</si>
  <si>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</si>
  <si>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</si>
  <si>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</si>
  <si>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</si>
  <si>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</si>
  <si>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</si>
  <si>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</si>
  <si>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</si>
  <si>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</si>
  <si>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</si>
  <si>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</si>
  <si>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</si>
  <si>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</si>
  <si>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</si>
  <si>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</si>
  <si>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</si>
  <si>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</si>
  <si>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</si>
  <si>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</si>
  <si>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</si>
  <si>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</si>
  <si>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</si>
  <si>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</si>
  <si>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</si>
  <si>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</si>
  <si>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</si>
  <si>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</si>
  <si>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</si>
  <si>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</si>
  <si>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</si>
  <si>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</si>
  <si>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</si>
  <si>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</si>
  <si>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</si>
  <si>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</si>
  <si>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</si>
  <si>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</si>
  <si>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</si>
  <si>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</si>
  <si>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</si>
  <si>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</si>
  <si>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</si>
  <si>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</si>
  <si>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</si>
  <si>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</si>
  <si>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</si>
  <si>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</si>
  <si>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</si>
  <si>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</si>
  <si>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</si>
  <si>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</si>
  <si>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</si>
  <si>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</si>
  <si>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</si>
  <si>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</si>
  <si>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</si>
  <si>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</si>
  <si>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</si>
  <si>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</si>
  <si>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</si>
  <si>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</si>
  <si>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</si>
  <si>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</si>
  <si>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</si>
  <si>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</si>
  <si>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</si>
  <si>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</si>
  <si>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</si>
  <si>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</si>
  <si>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</si>
  <si>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</si>
  <si>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</si>
  <si>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</si>
  <si>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</si>
  <si>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</si>
  <si>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</si>
  <si>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</si>
  <si>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</si>
  <si>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</si>
  <si>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</si>
  <si>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</si>
  <si>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</si>
  <si>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</si>
  <si>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</si>
  <si>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</si>
  <si>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</si>
  <si>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</si>
  <si>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</si>
  <si>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</si>
  <si>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</si>
  <si>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</si>
  <si>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</si>
  <si>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</si>
  <si>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</si>
  <si>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</si>
  <si>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</si>
  <si>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</si>
  <si>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</si>
  <si>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</si>
  <si>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</si>
  <si>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</si>
  <si>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</si>
  <si>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</si>
  <si>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</si>
  <si>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</si>
  <si>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</si>
  <si>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</si>
  <si>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</si>
  <si>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</si>
  <si>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</si>
  <si>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</si>
  <si>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</si>
  <si>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</si>
  <si>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</si>
  <si>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</si>
  <si>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</si>
  <si>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</si>
  <si>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</si>
  <si>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</si>
  <si>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</si>
  <si>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</si>
  <si>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</si>
  <si>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</si>
  <si>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</si>
  <si>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</si>
  <si>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</si>
  <si>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</si>
  <si>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</si>
  <si>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</si>
  <si>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</si>
  <si>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</si>
  <si>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</si>
  <si>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</si>
  <si>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</si>
  <si>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</si>
  <si>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</si>
  <si>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</si>
  <si>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</si>
  <si>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</si>
  <si>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</si>
  <si>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</si>
  <si>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</si>
  <si>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</si>
  <si>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</si>
  <si>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</si>
  <si>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</si>
  <si>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</si>
  <si>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</si>
  <si>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</si>
  <si>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</si>
  <si>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</si>
  <si>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</si>
  <si>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</si>
  <si>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</si>
  <si>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</si>
  <si>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</si>
  <si>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</si>
  <si>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</si>
  <si>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</si>
  <si>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</si>
  <si>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</si>
  <si>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</si>
  <si>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</si>
  <si>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</si>
  <si>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</si>
  <si>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</si>
  <si>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</si>
  <si>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</si>
  <si>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</si>
  <si>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</si>
  <si>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</si>
  <si>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</si>
  <si>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</si>
  <si>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</si>
  <si>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</si>
  <si>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</si>
  <si>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</si>
  <si>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</si>
  <si>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</si>
  <si>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</si>
  <si>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</si>
  <si>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</si>
  <si>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</si>
  <si>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</si>
  <si>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</si>
  <si>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</si>
  <si>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</si>
  <si>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</si>
  <si>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</si>
  <si>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</si>
  <si>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</si>
  <si>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</si>
  <si>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</si>
  <si>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</si>
  <si>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</si>
  <si>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</si>
  <si>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</si>
  <si>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</si>
  <si>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</si>
  <si>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</si>
  <si>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</si>
  <si>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</si>
  <si>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</si>
  <si>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</si>
  <si>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</si>
  <si>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</si>
  <si>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</si>
  <si>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</si>
  <si>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</si>
  <si>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</si>
  <si>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</si>
  <si>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</si>
  <si>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</si>
  <si>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</si>
  <si>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</si>
  <si>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</si>
  <si>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</si>
  <si>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</si>
  <si>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</si>
  <si>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</si>
  <si>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</si>
  <si>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</si>
  <si>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</si>
  <si>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</si>
  <si>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</si>
  <si>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</si>
  <si>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</si>
  <si>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</si>
  <si>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</si>
  <si>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</si>
  <si>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</si>
  <si>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</si>
  <si>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</si>
  <si>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</si>
  <si>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</si>
  <si>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</si>
  <si>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</si>
  <si>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</si>
  <si>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</si>
  <si>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</si>
  <si>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</si>
  <si>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</si>
  <si>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</si>
  <si>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</si>
  <si>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</si>
  <si>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</si>
  <si>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</si>
  <si>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</si>
  <si>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</si>
  <si>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</si>
  <si>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</si>
  <si>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</si>
  <si>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</si>
  <si>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</si>
  <si>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</si>
  <si>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</si>
  <si>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</si>
  <si>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</si>
  <si>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</si>
  <si>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</si>
  <si>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</si>
  <si>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</si>
  <si>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</si>
  <si>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</si>
  <si>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</si>
  <si>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</si>
  <si>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</si>
  <si>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</si>
  <si>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</si>
  <si>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</si>
  <si>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</si>
  <si>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</si>
  <si>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</si>
  <si>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</si>
  <si>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</si>
  <si>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</si>
  <si>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</si>
  <si>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</si>
  <si>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</si>
  <si>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</si>
  <si>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</si>
  <si>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</si>
  <si>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</si>
  <si>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</si>
  <si>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</si>
  <si>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</si>
  <si>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</si>
  <si>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</si>
  <si>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</si>
  <si>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</si>
  <si>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</si>
  <si>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</si>
  <si>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</si>
  <si>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</si>
  <si>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</si>
  <si>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</si>
  <si>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</si>
  <si>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</si>
  <si>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</si>
  <si>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</si>
  <si>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</si>
  <si>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</si>
  <si>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</si>
  <si>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</si>
  <si>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</si>
  <si>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</si>
  <si>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</si>
  <si>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</si>
  <si>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</si>
  <si>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</si>
  <si>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</si>
  <si>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</si>
  <si>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</si>
  <si>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</si>
  <si>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</si>
  <si>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</si>
  <si>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</si>
  <si>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</si>
  <si>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</si>
  <si>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</si>
  <si>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</si>
  <si>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</si>
  <si>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</si>
  <si>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</si>
  <si>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</si>
  <si>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</si>
  <si>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</si>
  <si>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</si>
  <si>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</si>
  <si>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</si>
  <si>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</si>
  <si>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</si>
  <si>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</si>
  <si>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</si>
  <si>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</si>
  <si>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</si>
  <si>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</si>
  <si>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</si>
  <si>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</si>
  <si>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</si>
  <si>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</si>
  <si>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</si>
  <si>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</si>
  <si>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</si>
  <si>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</si>
  <si>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</si>
  <si>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</si>
  <si>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</si>
  <si>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</si>
  <si>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</si>
  <si>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</si>
  <si>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</si>
  <si>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</si>
  <si>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</si>
  <si>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</si>
  <si>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</si>
  <si>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</si>
  <si>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</si>
  <si>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</si>
  <si>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</si>
  <si>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</si>
  <si>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</si>
  <si>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</si>
  <si>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</si>
  <si>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</si>
  <si>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</si>
  <si>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</si>
  <si>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</si>
  <si>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</si>
  <si>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</si>
  <si>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</si>
  <si>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</si>
  <si>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</si>
  <si>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</si>
  <si>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</si>
  <si>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</si>
  <si>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</si>
  <si>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</si>
  <si>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</si>
  <si>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</si>
  <si>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</si>
  <si>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</si>
  <si>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</si>
  <si>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</si>
  <si>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</si>
  <si>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</si>
  <si>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</si>
  <si>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</si>
  <si>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</si>
  <si>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</si>
  <si>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</si>
  <si>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</si>
  <si>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</si>
  <si>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</si>
  <si>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</si>
  <si>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</si>
  <si>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</si>
  <si>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</si>
  <si>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</si>
  <si>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</si>
  <si>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</si>
  <si>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</si>
  <si>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</si>
  <si>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</si>
  <si>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</si>
  <si>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</si>
  <si>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</si>
  <si>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</si>
  <si>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</si>
  <si>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</si>
  <si>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</si>
  <si>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</si>
  <si>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</si>
  <si>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</si>
  <si>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</si>
  <si>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</si>
  <si>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</si>
  <si>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</si>
  <si>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</si>
  <si>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</si>
  <si>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</si>
  <si>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</si>
  <si>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</si>
  <si>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</si>
  <si>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</si>
  <si>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</si>
  <si>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</si>
  <si>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</si>
  <si>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</si>
  <si>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</si>
  <si>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</si>
  <si>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</si>
  <si>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</si>
  <si>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</si>
  <si>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</si>
  <si>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</si>
  <si>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</si>
  <si>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</si>
  <si>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</si>
  <si>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</si>
  <si>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</si>
  <si>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</si>
  <si>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</si>
  <si>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</si>
  <si>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</si>
  <si>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</si>
  <si>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</si>
  <si>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</si>
  <si>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</si>
  <si>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</si>
  <si>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</si>
  <si>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</si>
  <si>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</si>
  <si>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</si>
  <si>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</si>
  <si>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</si>
  <si>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</si>
  <si>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</si>
  <si>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</si>
  <si>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</si>
  <si>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</si>
  <si>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</si>
  <si>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</si>
  <si>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</si>
  <si>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</si>
  <si>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</si>
  <si>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</si>
  <si>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</si>
  <si>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</si>
  <si>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</si>
  <si>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</si>
  <si>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</si>
  <si>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</si>
  <si>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</si>
  <si>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</si>
  <si>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</si>
  <si>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</si>
  <si>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</si>
  <si>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</si>
  <si>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</si>
  <si>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</si>
  <si>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</si>
  <si>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</si>
  <si>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</si>
  <si>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</si>
  <si>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</si>
  <si>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</si>
  <si>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</si>
  <si>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</si>
  <si>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</si>
  <si>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</si>
  <si>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</si>
  <si>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</si>
  <si>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</si>
  <si>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</si>
  <si>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</si>
  <si>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</si>
  <si>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</si>
  <si>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</si>
  <si>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</si>
  <si>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</si>
  <si>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</si>
  <si>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</si>
  <si>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</si>
  <si>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</si>
  <si>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</si>
  <si>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</si>
  <si>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</si>
  <si>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</si>
  <si>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</si>
  <si>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</si>
  <si>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</si>
  <si>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</si>
  <si>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</si>
  <si>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</si>
  <si>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</si>
  <si>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</si>
  <si>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</si>
  <si>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</si>
  <si>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</si>
  <si>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</si>
  <si>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</si>
  <si>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</si>
  <si>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</si>
  <si>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</si>
  <si>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</si>
  <si>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</si>
  <si>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</si>
  <si>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</si>
  <si>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</si>
  <si>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</si>
  <si>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</si>
  <si>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</si>
  <si>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</si>
  <si>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</si>
  <si>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</si>
  <si>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</si>
  <si>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</si>
  <si>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</si>
  <si>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</si>
  <si>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</si>
  <si>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</si>
  <si>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</si>
  <si>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</si>
  <si>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</si>
  <si>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</si>
  <si>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</si>
  <si>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</si>
  <si>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</si>
  <si>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</si>
  <si>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</si>
  <si>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</si>
  <si>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</si>
  <si>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</si>
  <si>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</si>
  <si>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</si>
  <si>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</si>
  <si>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</si>
  <si>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</si>
  <si>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</si>
  <si>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</si>
  <si>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</si>
  <si>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</si>
  <si>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</si>
  <si>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</si>
  <si>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</si>
  <si>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</si>
  <si>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</si>
  <si>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</si>
  <si>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</si>
  <si>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</si>
  <si>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</si>
  <si>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</si>
  <si>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</si>
  <si>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</si>
  <si>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</si>
  <si>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</si>
  <si>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</si>
  <si>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</si>
  <si>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</si>
  <si>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</si>
  <si>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</si>
  <si>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</si>
  <si>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</si>
  <si>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</si>
  <si>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</si>
  <si>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</si>
  <si>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</si>
  <si>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</si>
  <si>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</si>
  <si>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</si>
  <si>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</si>
  <si>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</si>
  <si>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</si>
  <si>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</si>
  <si>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</si>
  <si>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</si>
  <si>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</si>
  <si>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</si>
  <si>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</si>
  <si>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</si>
  <si>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</si>
  <si>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</si>
  <si>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</si>
  <si>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</si>
  <si>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</si>
  <si>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</si>
  <si>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</si>
  <si>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</si>
  <si>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</si>
  <si>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</si>
  <si>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</si>
  <si>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</si>
  <si>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</si>
  <si>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</si>
  <si>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</si>
  <si>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</si>
  <si>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</si>
  <si>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</si>
  <si>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</si>
  <si>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</si>
  <si>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</si>
  <si>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</si>
  <si>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</si>
  <si>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</si>
  <si>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</si>
  <si>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</si>
  <si>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</si>
  <si>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</si>
  <si>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</si>
  <si>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</si>
  <si>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</si>
  <si>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</si>
  <si>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</si>
  <si>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</si>
  <si>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</si>
  <si>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</si>
  <si>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</si>
  <si>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</si>
  <si>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</si>
  <si>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</si>
  <si>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</si>
  <si>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</si>
  <si>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</si>
  <si>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</si>
  <si>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</si>
  <si>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</si>
  <si>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</si>
  <si>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</si>
  <si>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</si>
  <si>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</si>
  <si>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</si>
  <si>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</si>
  <si>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</si>
  <si>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</si>
  <si>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</si>
  <si>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</si>
  <si>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</si>
  <si>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</si>
  <si>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</si>
  <si>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</si>
  <si>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</si>
  <si>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</si>
  <si>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</si>
  <si>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</si>
  <si>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</si>
  <si>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</si>
  <si>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</si>
  <si>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</si>
  <si>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</si>
  <si>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</si>
  <si>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</si>
  <si>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</si>
  <si>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</si>
  <si>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</si>
  <si>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</si>
  <si>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</si>
  <si>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</si>
  <si>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</si>
  <si>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</si>
  <si>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</si>
  <si>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</si>
  <si>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</si>
  <si>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</si>
  <si>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</si>
  <si>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</si>
  <si>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</si>
  <si>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</si>
  <si>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</si>
  <si>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</si>
  <si>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</si>
  <si>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</si>
  <si>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</si>
  <si>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</si>
  <si>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</si>
  <si>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</si>
  <si>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</si>
  <si>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</si>
  <si>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</si>
  <si>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</si>
  <si>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</si>
  <si>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</si>
  <si>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</si>
  <si>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</si>
  <si>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</si>
  <si>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</si>
  <si>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</si>
  <si>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</si>
  <si>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</si>
  <si>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</si>
  <si>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</si>
  <si>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</si>
  <si>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</si>
  <si>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</si>
  <si>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</si>
  <si>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</si>
  <si>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</si>
  <si>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</si>
  <si>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</si>
  <si>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</si>
  <si>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</si>
  <si>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</si>
  <si>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</si>
  <si>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</si>
  <si>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</si>
  <si>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</si>
  <si>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</si>
  <si>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</si>
  <si>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</si>
  <si>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</si>
  <si>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</si>
  <si>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</si>
  <si>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</si>
  <si>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</si>
  <si>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</si>
  <si>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</si>
  <si>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</si>
  <si>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</si>
  <si>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</si>
  <si>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</si>
  <si>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</si>
  <si>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</si>
  <si>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</si>
  <si>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</si>
  <si>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</si>
  <si>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</si>
  <si>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</si>
  <si>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</si>
  <si>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</si>
  <si>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</si>
  <si>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</si>
  <si>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</si>
  <si>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</si>
  <si>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</si>
  <si>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</si>
  <si>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</si>
  <si>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</si>
  <si>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</si>
  <si>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</si>
  <si>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</si>
  <si>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</si>
  <si>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</si>
  <si>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</si>
  <si>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</si>
  <si>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</si>
  <si>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</si>
  <si>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</si>
  <si>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</si>
  <si>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</si>
  <si>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</si>
  <si>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</si>
  <si>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</si>
  <si>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</si>
  <si>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</si>
  <si>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</si>
  <si>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</si>
  <si>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</si>
  <si>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</si>
  <si>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</si>
  <si>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</si>
  <si>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</si>
  <si>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</si>
  <si>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</si>
  <si>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</si>
  <si>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</si>
  <si>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</si>
  <si>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</si>
  <si>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</si>
  <si>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</si>
  <si>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</si>
  <si>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</si>
  <si>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</si>
  <si>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</si>
  <si>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</si>
  <si>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</si>
  <si>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</si>
  <si>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</si>
  <si>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</si>
  <si>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</si>
  <si>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</si>
  <si>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</si>
  <si>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</si>
  <si>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</si>
  <si>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</si>
  <si>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</si>
  <si>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</si>
  <si>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</si>
  <si>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</si>
  <si>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</si>
  <si>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</si>
  <si>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</si>
  <si>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</si>
  <si>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</si>
  <si>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</si>
  <si>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</si>
  <si>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</si>
  <si>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</si>
  <si>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</si>
  <si>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</si>
  <si>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</si>
  <si>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</si>
  <si>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</si>
  <si>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</si>
  <si>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</si>
  <si>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</si>
  <si>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</si>
  <si>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</si>
  <si>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</si>
  <si>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</si>
  <si>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</si>
  <si>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</si>
  <si>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</si>
  <si>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</si>
  <si>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</si>
  <si>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</si>
  <si>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</si>
  <si>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</si>
  <si>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</si>
  <si>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</si>
  <si>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</si>
  <si>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</si>
  <si>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</si>
  <si>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</si>
  <si>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</si>
  <si>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</si>
  <si>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</si>
  <si>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</si>
  <si>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</si>
  <si>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</si>
  <si>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</si>
  <si>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</si>
  <si>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</si>
  <si>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</si>
  <si>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</si>
  <si>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</si>
  <si>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</si>
  <si>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</si>
  <si>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</si>
  <si>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</si>
  <si>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</si>
  <si>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</si>
  <si>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</si>
  <si>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</si>
  <si>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</si>
  <si>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</si>
  <si>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</si>
  <si>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</si>
  <si>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</si>
  <si>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</si>
  <si>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</si>
  <si>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</si>
  <si>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</si>
  <si>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</si>
  <si>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</si>
  <si>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</si>
  <si>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</si>
  <si>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</si>
  <si>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</si>
  <si>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</si>
  <si>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</si>
  <si>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</si>
  <si>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</si>
  <si>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</si>
  <si>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</si>
  <si>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</si>
  <si>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</si>
  <si>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</si>
  <si>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</si>
  <si>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</si>
  <si>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</si>
  <si>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</si>
  <si>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</si>
  <si>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</si>
  <si>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</si>
  <si>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</si>
  <si>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</si>
  <si>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</si>
  <si>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</si>
  <si>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</si>
  <si>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</si>
  <si>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</si>
  <si>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</si>
  <si>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</si>
  <si>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</si>
  <si>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</si>
  <si>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</si>
  <si>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</si>
  <si>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</si>
  <si>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</si>
  <si>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</si>
  <si>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</si>
  <si>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</si>
  <si>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</si>
  <si>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</si>
  <si>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</si>
  <si>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</si>
  <si>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</si>
  <si>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</si>
  <si>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</si>
  <si>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</si>
  <si>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</si>
  <si>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</si>
  <si>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</si>
  <si>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</si>
  <si>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</si>
  <si>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</si>
  <si>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</si>
  <si>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</si>
  <si>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</si>
  <si>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</si>
  <si>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</si>
  <si>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</si>
  <si>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</si>
  <si>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</si>
  <si>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</si>
  <si>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</si>
  <si>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</si>
  <si>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</si>
  <si>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</si>
  <si>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</si>
  <si>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</si>
  <si>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</si>
  <si>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</si>
  <si>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</si>
  <si>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</si>
  <si>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</si>
  <si>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</si>
  <si>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</si>
  <si>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</si>
  <si>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</si>
  <si>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</si>
  <si>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</si>
  <si>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</si>
  <si>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</si>
  <si>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</si>
  <si>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</si>
  <si>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</si>
  <si>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</si>
  <si>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</si>
  <si>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</si>
  <si>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</si>
  <si>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</si>
  <si>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</si>
  <si>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</si>
  <si>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</si>
  <si>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</si>
  <si>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</si>
  <si>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</si>
  <si>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</si>
  <si>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</si>
  <si>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</si>
  <si>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</si>
  <si>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</si>
  <si>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</si>
  <si>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</si>
  <si>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</si>
  <si>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</si>
  <si>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</si>
  <si>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</si>
  <si>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</si>
  <si>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</si>
  <si>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</si>
  <si>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</si>
  <si>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</si>
  <si>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</si>
  <si>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</si>
  <si>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</si>
  <si>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</si>
  <si>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</si>
  <si>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</si>
  <si>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</si>
  <si>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</si>
  <si>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</si>
  <si>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</si>
  <si>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</si>
  <si>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</si>
  <si>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</si>
  <si>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</si>
  <si>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</si>
  <si>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</si>
  <si>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</si>
  <si>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</si>
  <si>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</si>
  <si>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</si>
  <si>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</si>
  <si>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</si>
  <si>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</si>
  <si>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</si>
  <si>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</si>
  <si>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</si>
  <si>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</si>
  <si>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</si>
  <si>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</si>
  <si>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</si>
  <si>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</si>
  <si>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</si>
  <si>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</si>
  <si>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</si>
  <si>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</si>
  <si>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</si>
  <si>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</si>
  <si>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</si>
  <si>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</si>
  <si>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</si>
  <si>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</si>
  <si>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</si>
  <si>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</si>
  <si>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</si>
  <si>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</si>
  <si>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</si>
  <si>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</si>
  <si>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</si>
  <si>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</si>
  <si>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</si>
  <si>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</si>
  <si>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</si>
  <si>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</si>
  <si>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</si>
  <si>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</si>
  <si>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</si>
  <si>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</si>
  <si>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</si>
  <si>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</si>
  <si>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</si>
  <si>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</si>
  <si>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</si>
  <si>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</si>
  <si>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</si>
  <si>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</si>
  <si>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</si>
  <si>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</si>
  <si>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</si>
  <si>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</si>
  <si>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</si>
  <si>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</si>
  <si>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</si>
  <si>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</si>
  <si>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</si>
  <si>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</si>
  <si>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</si>
  <si>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</si>
  <si>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</si>
  <si>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</si>
  <si>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</si>
  <si>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</si>
  <si>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</si>
  <si>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</si>
  <si>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</si>
  <si>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</si>
  <si>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</si>
  <si>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</si>
  <si>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</si>
  <si>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</si>
  <si>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</si>
  <si>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</si>
  <si>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</si>
  <si>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</si>
  <si>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</si>
  <si>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</si>
  <si>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</si>
  <si>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</si>
  <si>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</si>
  <si>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</si>
  <si>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</si>
  <si>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</si>
  <si>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</si>
  <si>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</si>
  <si>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</si>
  <si>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</si>
  <si>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</si>
  <si>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</si>
  <si>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</si>
  <si>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</si>
  <si>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</si>
  <si>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</si>
  <si>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</si>
  <si>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</si>
  <si>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</si>
  <si>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</si>
  <si>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</si>
  <si>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</si>
  <si>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</si>
  <si>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</si>
  <si>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</si>
  <si>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</si>
  <si>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</si>
  <si>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</si>
  <si>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</si>
  <si>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</si>
  <si>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</si>
  <si>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</si>
  <si>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</si>
  <si>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</si>
  <si>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</si>
  <si>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</si>
  <si>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</si>
  <si>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</si>
  <si>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</si>
  <si>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</si>
  <si>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</si>
  <si>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</si>
  <si>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</si>
  <si>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</si>
  <si>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</si>
  <si>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</si>
  <si>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</si>
  <si>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</si>
  <si>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</si>
  <si>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</si>
  <si>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</si>
  <si>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</si>
  <si>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</si>
  <si>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</si>
  <si>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</si>
  <si>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</si>
  <si>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</si>
  <si>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</si>
  <si>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</si>
  <si>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</si>
  <si>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</si>
  <si>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</si>
  <si>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</si>
  <si>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</si>
  <si>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</si>
  <si>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</si>
  <si>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</si>
  <si>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</si>
  <si>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</si>
  <si>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</si>
  <si>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</si>
  <si>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</si>
  <si>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</si>
  <si>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</si>
  <si>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</si>
  <si>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</si>
  <si>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</si>
  <si>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</si>
  <si>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</si>
  <si>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</si>
  <si>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</si>
  <si>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</si>
  <si>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</si>
  <si>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</si>
  <si>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</si>
  <si>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</si>
  <si>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</si>
  <si>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</si>
  <si>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</si>
  <si>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</si>
  <si>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</si>
  <si>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</si>
  <si>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</si>
  <si>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</si>
  <si>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</si>
  <si>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</si>
  <si>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</si>
  <si>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</si>
  <si>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</si>
  <si>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</si>
  <si>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</si>
  <si>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</si>
  <si>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</si>
  <si>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</si>
  <si>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</si>
  <si>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</si>
  <si>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</si>
  <si>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</si>
  <si>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</si>
  <si>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</si>
  <si>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</si>
  <si>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</si>
  <si>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</si>
  <si>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</si>
  <si>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</si>
  <si>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</si>
  <si>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</si>
  <si>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</si>
  <si>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</si>
  <si>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</si>
  <si>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</si>
  <si>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</si>
  <si>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</si>
  <si>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</si>
  <si>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</si>
  <si>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</si>
  <si>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</si>
  <si>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</si>
  <si>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</si>
  <si>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</si>
  <si>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</si>
  <si>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</si>
  <si>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</si>
  <si>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</si>
  <si>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</si>
  <si>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</si>
  <si>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</si>
  <si>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</si>
  <si>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</si>
  <si>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</si>
  <si>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</si>
  <si>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</si>
  <si>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</si>
  <si>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</si>
  <si>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</si>
  <si>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</si>
  <si>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</si>
  <si>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</si>
  <si>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</si>
  <si>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</si>
  <si>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</si>
  <si>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</si>
  <si>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</si>
  <si>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</si>
  <si>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</si>
  <si>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</si>
  <si>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</si>
  <si>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</si>
  <si>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</si>
  <si>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</si>
  <si>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</si>
  <si>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</si>
  <si>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</si>
  <si>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</si>
  <si>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</si>
  <si>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</si>
  <si>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</si>
  <si>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</si>
  <si>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</si>
  <si>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</si>
  <si>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</si>
  <si>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</si>
  <si>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</si>
  <si>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</si>
  <si>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</si>
  <si>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</si>
  <si>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</si>
  <si>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</si>
  <si>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</si>
  <si>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</si>
  <si>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</si>
  <si>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</si>
  <si>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</si>
  <si>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</si>
  <si>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</si>
  <si>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</si>
  <si>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</si>
  <si>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</si>
  <si>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</si>
  <si>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</si>
  <si>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</si>
  <si>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</si>
  <si>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</si>
  <si>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</si>
  <si>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</si>
  <si>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</si>
  <si>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</si>
  <si>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</si>
  <si>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</si>
  <si>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</si>
  <si>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</si>
  <si>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</si>
  <si>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</si>
  <si>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</si>
  <si>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</si>
  <si>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</si>
  <si>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</si>
  <si>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</si>
  <si>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</si>
  <si>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</si>
  <si>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</si>
  <si>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</si>
  <si>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</si>
  <si>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</si>
  <si>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</si>
  <si>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</si>
  <si>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</si>
  <si>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</si>
  <si>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</si>
  <si>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</si>
  <si>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</si>
  <si>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</si>
  <si>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</si>
  <si>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</si>
  <si>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</si>
  <si>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</si>
  <si>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</si>
  <si>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</si>
  <si>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</si>
  <si>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</si>
  <si>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</si>
  <si>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</si>
  <si>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</si>
  <si>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</si>
  <si>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</si>
  <si>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</si>
  <si>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</si>
  <si>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</si>
  <si>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</si>
  <si>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</si>
  <si>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</si>
  <si>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</si>
  <si>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</si>
  <si>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</si>
  <si>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</si>
  <si>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</si>
  <si>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</si>
  <si>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</si>
  <si>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</si>
  <si>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</si>
  <si>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</si>
  <si>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</si>
  <si>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</si>
  <si>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</si>
  <si>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</si>
  <si>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</si>
  <si>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</si>
  <si>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</si>
  <si>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</si>
  <si>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</si>
  <si>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</si>
  <si>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</si>
  <si>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</si>
  <si>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</si>
  <si>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</si>
  <si>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</si>
  <si>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</si>
  <si>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</si>
  <si>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</si>
  <si>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</si>
  <si>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</si>
  <si>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</si>
  <si>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</si>
  <si>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</si>
  <si>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</si>
  <si>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</si>
  <si>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</si>
  <si>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</si>
  <si>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</si>
  <si>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</si>
  <si>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</si>
  <si>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</si>
  <si>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</si>
  <si>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</si>
  <si>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</si>
  <si>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</si>
  <si>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</si>
  <si>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</si>
  <si>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</si>
  <si>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</si>
  <si>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</si>
  <si>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</si>
  <si>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</si>
  <si>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</si>
  <si>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</si>
  <si>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</si>
  <si>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</si>
  <si>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</si>
  <si>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</si>
  <si>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</si>
  <si>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</si>
  <si>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</si>
  <si>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</si>
  <si>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</si>
  <si>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</si>
  <si>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</si>
  <si>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</si>
  <si>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</si>
  <si>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</si>
  <si>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</si>
  <si>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</si>
  <si>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</si>
  <si>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</si>
  <si>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</si>
  <si>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</si>
  <si>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</si>
  <si>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</si>
  <si>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</si>
  <si>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</si>
  <si>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</si>
  <si>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</si>
  <si>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</si>
  <si>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</si>
  <si>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</si>
  <si>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</si>
  <si>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</si>
  <si>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</si>
  <si>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</si>
  <si>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</si>
  <si>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</si>
  <si>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</si>
  <si>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</si>
  <si>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</si>
  <si>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</si>
  <si>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</si>
  <si>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</si>
  <si>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</si>
  <si>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</si>
  <si>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</si>
  <si>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</si>
  <si>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</si>
  <si>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</si>
  <si>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</si>
  <si>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</si>
  <si>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</si>
  <si>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</si>
  <si>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</si>
  <si>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</si>
  <si>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</si>
  <si>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</si>
  <si>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</si>
  <si>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</si>
  <si>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</si>
  <si>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</si>
  <si>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</si>
  <si>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</si>
  <si>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</si>
  <si>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</si>
  <si>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</si>
  <si>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</si>
  <si>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</si>
  <si>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</si>
  <si>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</si>
  <si>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</si>
  <si>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</si>
  <si>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</si>
  <si>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</si>
  <si>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</si>
  <si>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</si>
  <si>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</si>
  <si>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</si>
  <si>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</si>
  <si>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</si>
  <si>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</si>
  <si>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</si>
  <si>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</si>
  <si>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</si>
  <si>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</si>
  <si>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</si>
  <si>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</si>
  <si>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</si>
  <si>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</si>
  <si>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</si>
  <si>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</si>
  <si>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</si>
  <si>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</si>
  <si>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</si>
  <si>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</si>
  <si>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</si>
  <si>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</si>
  <si>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</si>
  <si>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</si>
  <si>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</si>
  <si>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</si>
  <si>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</si>
  <si>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</si>
  <si>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</si>
  <si>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</si>
  <si>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</si>
  <si>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</si>
  <si>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</si>
  <si>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</si>
  <si>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</si>
  <si>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</si>
  <si>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</si>
  <si>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</si>
  <si>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</si>
  <si>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</si>
  <si>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</si>
  <si>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</si>
  <si>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</si>
  <si>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</si>
  <si>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</si>
  <si>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</si>
  <si>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</si>
  <si>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</si>
  <si>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</si>
  <si>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</si>
  <si>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</si>
  <si>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</si>
  <si>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</si>
  <si>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</si>
  <si>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</si>
  <si>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</si>
  <si>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</si>
  <si>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</si>
  <si>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</si>
  <si>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</si>
  <si>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</si>
  <si>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</si>
  <si>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</si>
  <si>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</si>
  <si>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</si>
  <si>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</si>
  <si>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</si>
  <si>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</si>
  <si>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</si>
  <si>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</si>
  <si>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</si>
  <si>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</si>
  <si>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</si>
  <si>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</si>
  <si>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</si>
  <si>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</si>
  <si>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</si>
  <si>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</si>
  <si>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</si>
  <si>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</si>
  <si>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</si>
  <si>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</si>
  <si>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</si>
  <si>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</si>
  <si>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</si>
  <si>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</si>
  <si>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</si>
  <si>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</si>
  <si>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</si>
  <si>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</si>
  <si>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</si>
  <si>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</si>
  <si>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</si>
  <si>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</si>
  <si>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</si>
  <si>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</si>
  <si>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</si>
  <si>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</si>
  <si>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</si>
  <si>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</si>
  <si>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</si>
  <si>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</si>
  <si>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</si>
  <si>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</si>
  <si>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</si>
  <si>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</si>
  <si>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</si>
  <si>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</si>
  <si>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</si>
  <si>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</si>
  <si>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</si>
  <si>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</si>
  <si>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</si>
  <si>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</si>
  <si>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</si>
  <si>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</si>
  <si>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</si>
  <si>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</si>
  <si>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</si>
  <si>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</si>
  <si>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</si>
  <si>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</si>
  <si>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</si>
  <si>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</si>
  <si>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</si>
  <si>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</si>
  <si>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</si>
  <si>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</si>
  <si>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</si>
  <si>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</si>
  <si>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</si>
  <si>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</si>
  <si>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</si>
  <si>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</si>
  <si>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</si>
  <si>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</si>
  <si>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</si>
  <si>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</si>
  <si>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</si>
  <si>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</si>
  <si>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</si>
  <si>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</si>
  <si>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</si>
  <si>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</si>
  <si>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</si>
  <si>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</si>
  <si>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</si>
  <si>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</si>
  <si>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</si>
  <si>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</si>
  <si>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</si>
  <si>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</si>
  <si>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</si>
  <si>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</si>
  <si>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</si>
  <si>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</si>
  <si>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</si>
  <si>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</si>
  <si>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</si>
  <si>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</si>
  <si>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</si>
  <si>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</si>
  <si>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</si>
  <si>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</si>
  <si>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</si>
  <si>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</si>
  <si>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</si>
  <si>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</si>
  <si>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</si>
  <si>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</si>
  <si>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</si>
  <si>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</si>
  <si>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</si>
  <si>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</si>
  <si>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</si>
  <si>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</si>
  <si>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</si>
  <si>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</si>
  <si>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</si>
  <si>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</si>
  <si>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</si>
  <si>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</si>
  <si>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</si>
  <si>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</si>
  <si>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</si>
  <si>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</si>
  <si>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</si>
  <si>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</si>
  <si>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</si>
  <si>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</si>
  <si>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</si>
  <si>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</si>
  <si>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</si>
  <si>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</si>
  <si>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</si>
  <si>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</si>
  <si>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</si>
  <si>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</si>
  <si>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</si>
  <si>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</si>
  <si>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</si>
  <si>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</si>
  <si>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</si>
  <si>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</si>
  <si>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</si>
  <si>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</si>
  <si>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</si>
  <si>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</si>
  <si>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</si>
  <si>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</si>
  <si>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</si>
  <si>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</si>
  <si>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</si>
  <si>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</si>
  <si>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</si>
  <si>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</si>
  <si>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</si>
  <si>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</si>
  <si>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</si>
  <si>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</si>
  <si>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</si>
  <si>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</si>
  <si>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</si>
  <si>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</si>
  <si>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</si>
  <si>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</si>
  <si>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</si>
  <si>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</si>
  <si>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</si>
  <si>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</si>
  <si>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</si>
  <si>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</si>
  <si>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</si>
  <si>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</si>
  <si>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</si>
  <si>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</si>
  <si>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</si>
  <si>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</si>
  <si>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</si>
  <si>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</si>
  <si>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</si>
  <si>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</si>
  <si>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</si>
  <si>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</si>
  <si>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</si>
  <si>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</si>
  <si>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</si>
  <si>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</si>
  <si>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</si>
  <si>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</si>
  <si>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</si>
  <si>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</si>
  <si>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</si>
  <si>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</si>
  <si>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</si>
  <si>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</si>
  <si>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</si>
  <si>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</si>
  <si>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</si>
  <si>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</si>
  <si>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</si>
  <si>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</si>
  <si>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</si>
  <si>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</si>
  <si>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</si>
  <si>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</si>
  <si>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</si>
  <si>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</si>
  <si>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</si>
  <si>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</si>
  <si>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</si>
  <si>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</si>
  <si>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</si>
  <si>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</si>
  <si>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</si>
  <si>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</si>
  <si>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</si>
  <si>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</si>
  <si>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</si>
  <si>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</si>
  <si>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</si>
  <si>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</si>
  <si>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</si>
  <si>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</si>
  <si>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</si>
  <si>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</si>
  <si>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</si>
  <si>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</si>
  <si>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</si>
  <si>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</si>
  <si>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</si>
  <si>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</si>
  <si>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</si>
  <si>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</si>
  <si>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</si>
  <si>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</si>
  <si>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</si>
  <si>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</si>
  <si>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</si>
  <si>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</si>
  <si>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</si>
  <si>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</si>
  <si>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</si>
  <si>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</si>
  <si>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</si>
  <si>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</si>
  <si>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</si>
  <si>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</si>
  <si>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</si>
  <si>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</si>
  <si>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</si>
  <si>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</si>
  <si>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</si>
  <si>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</si>
  <si>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</si>
  <si>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</si>
  <si>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</si>
  <si>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</si>
  <si>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</si>
  <si>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</si>
  <si>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</si>
  <si>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</si>
  <si>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</si>
  <si>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</si>
  <si>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</si>
  <si>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</si>
  <si>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</si>
  <si>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</si>
  <si>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</si>
  <si>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</si>
  <si>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</si>
  <si>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</si>
  <si>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</si>
  <si>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</si>
  <si>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</si>
  <si>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</si>
  <si>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</si>
  <si>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</si>
  <si>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</si>
  <si>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</si>
  <si>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</si>
  <si>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</si>
  <si>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</si>
  <si>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</si>
  <si>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</si>
  <si>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</si>
  <si>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</si>
  <si>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</si>
  <si>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</si>
  <si>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</si>
  <si>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</si>
  <si>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</si>
  <si>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</si>
  <si>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</si>
  <si>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</si>
  <si>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</si>
  <si>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</si>
  <si>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</si>
  <si>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</si>
  <si>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</si>
  <si>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</si>
  <si>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</si>
  <si>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</si>
  <si>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</si>
  <si>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</si>
  <si>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</si>
  <si>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</si>
  <si>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</si>
  <si>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</si>
  <si>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</si>
  <si>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</si>
  <si>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</si>
  <si>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</si>
  <si>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</si>
  <si>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</si>
  <si>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</si>
  <si>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</si>
  <si>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</si>
  <si>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</si>
  <si>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</si>
  <si>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</si>
  <si>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</si>
  <si>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</si>
  <si>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</si>
  <si>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</si>
  <si>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</si>
  <si>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</si>
  <si>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</si>
  <si>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</si>
  <si>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</si>
  <si>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</si>
  <si>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</si>
  <si>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</si>
  <si>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</si>
  <si>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</si>
  <si>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</si>
  <si>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</si>
  <si>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</si>
  <si>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</si>
  <si>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</si>
  <si>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</si>
  <si>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</si>
  <si>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</si>
  <si>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</si>
  <si>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</si>
  <si>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</si>
  <si>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</si>
  <si>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</si>
  <si>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</si>
  <si>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</si>
  <si>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</si>
  <si>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</si>
  <si>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</si>
  <si>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</si>
  <si>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</si>
  <si>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</si>
  <si>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</si>
  <si>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</si>
  <si>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</si>
  <si>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</si>
  <si>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</si>
  <si>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</si>
  <si>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</si>
  <si>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</si>
  <si>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</si>
  <si>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</si>
  <si>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</si>
  <si>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</si>
  <si>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</si>
  <si>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</si>
  <si>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</si>
  <si>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</si>
  <si>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</si>
  <si>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</si>
  <si>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</si>
  <si>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</si>
  <si>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</si>
  <si>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</si>
  <si>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</si>
  <si>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</si>
  <si>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</si>
  <si>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</si>
  <si>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</si>
  <si>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</si>
  <si>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</si>
  <si>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</si>
  <si>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</si>
  <si>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</si>
  <si>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</si>
  <si>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</si>
  <si>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</si>
  <si>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</si>
  <si>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</si>
  <si>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</si>
  <si>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</si>
  <si>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</si>
  <si>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</si>
  <si>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</si>
  <si>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</si>
  <si>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</si>
  <si>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</si>
  <si>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</si>
  <si>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</si>
  <si>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</si>
  <si>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</si>
  <si>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</si>
  <si>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</si>
  <si>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</si>
  <si>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</si>
  <si>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</si>
  <si>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</si>
  <si>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</si>
  <si>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</si>
  <si>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</si>
  <si>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</si>
  <si>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</si>
  <si>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</si>
  <si>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</si>
  <si>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</si>
  <si>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</si>
  <si>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</si>
  <si>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</si>
  <si>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</si>
  <si>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</si>
  <si>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</si>
  <si>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</si>
  <si>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</si>
  <si>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</si>
  <si>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</si>
  <si>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</si>
  <si>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</si>
  <si>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</si>
  <si>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</si>
  <si>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</si>
  <si>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</si>
  <si>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</si>
  <si>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</si>
  <si>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</si>
  <si>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</si>
  <si>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</si>
  <si>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</si>
  <si>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</si>
  <si>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</si>
  <si>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</si>
  <si>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</si>
  <si>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</si>
  <si>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</si>
  <si>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</si>
  <si>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</si>
  <si>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</si>
  <si>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</si>
  <si>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</si>
  <si>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</si>
  <si>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</si>
  <si>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</si>
  <si>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</si>
  <si>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</si>
  <si>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</si>
  <si>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</si>
  <si>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</si>
  <si>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</si>
  <si>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</si>
  <si>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</si>
  <si>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</si>
  <si>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</si>
  <si>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</si>
  <si>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</si>
  <si>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</si>
  <si>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</si>
  <si>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</si>
  <si>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</si>
  <si>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</si>
  <si>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</si>
  <si>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</si>
  <si>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</si>
  <si>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</si>
  <si>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</si>
  <si>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</si>
  <si>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</si>
  <si>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</si>
  <si>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</si>
  <si>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</si>
  <si>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</si>
  <si>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</si>
  <si>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</si>
  <si>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</si>
  <si>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</si>
  <si>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</si>
  <si>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</si>
  <si>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</si>
  <si>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</si>
  <si>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</si>
  <si>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</si>
  <si>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</si>
  <si>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</si>
  <si>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</si>
  <si>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</si>
  <si>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</si>
  <si>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</si>
  <si>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</si>
  <si>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</si>
  <si>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</si>
  <si>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</si>
  <si>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</si>
  <si>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</si>
  <si>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</si>
  <si>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</si>
  <si>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</si>
  <si>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</si>
  <si>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</si>
  <si>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</si>
  <si>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</si>
  <si>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</si>
  <si>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</si>
  <si>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</si>
  <si>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</si>
  <si>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</si>
  <si>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</si>
  <si>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</si>
  <si>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</si>
  <si>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</si>
  <si>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</si>
  <si>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</si>
  <si>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</si>
  <si>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</si>
  <si>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</si>
  <si>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</si>
  <si>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</si>
  <si>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</si>
  <si>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</si>
  <si>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</si>
  <si>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</si>
  <si>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</si>
  <si>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</si>
  <si>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</si>
  <si>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</si>
  <si>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</si>
  <si>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</si>
  <si>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</si>
  <si>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</si>
  <si>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</si>
  <si>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</si>
  <si>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</si>
  <si>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</si>
  <si>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</si>
  <si>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</si>
  <si>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</si>
  <si>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</si>
  <si>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</si>
  <si>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</si>
  <si>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</si>
  <si>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</si>
  <si>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</si>
  <si>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</si>
  <si>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</si>
  <si>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</si>
  <si>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</si>
  <si>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</si>
  <si>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</si>
  <si>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</si>
  <si>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</si>
  <si>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</si>
  <si>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</si>
  <si>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</si>
  <si>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</si>
  <si>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</si>
  <si>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</si>
  <si>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</si>
  <si>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</si>
  <si>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</si>
  <si>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</si>
  <si>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</si>
  <si>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</si>
  <si>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</si>
  <si>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</si>
  <si>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</si>
  <si>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</si>
  <si>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</si>
  <si>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</si>
  <si>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</si>
  <si>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</si>
  <si>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</si>
  <si>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</si>
  <si>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</si>
  <si>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</si>
  <si>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</si>
  <si>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</si>
  <si>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</si>
  <si>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</si>
  <si>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</si>
  <si>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</si>
  <si>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</si>
  <si>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</si>
  <si>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</si>
  <si>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</si>
  <si>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</si>
  <si>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</si>
  <si>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</si>
  <si>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</si>
  <si>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</si>
  <si>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</si>
  <si>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</si>
  <si>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</si>
  <si>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</si>
  <si>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</si>
  <si>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</si>
  <si>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</si>
  <si>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</si>
  <si>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</si>
  <si>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</si>
  <si>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</si>
  <si>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</si>
  <si>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</si>
  <si>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</si>
  <si>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</si>
  <si>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</si>
  <si>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</si>
  <si>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</si>
  <si>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</si>
  <si>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</si>
  <si>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</si>
  <si>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</si>
  <si>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</si>
  <si>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</si>
  <si>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</si>
  <si>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</si>
  <si>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</si>
  <si>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</si>
  <si>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</si>
  <si>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</si>
  <si>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</si>
  <si>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</si>
  <si>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</si>
  <si>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</si>
  <si>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</si>
  <si>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</si>
  <si>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</si>
  <si>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</si>
  <si>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</si>
  <si>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</si>
  <si>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</si>
  <si>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</si>
  <si>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</si>
  <si>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</si>
  <si>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</si>
  <si>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</si>
  <si>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</si>
  <si>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</si>
  <si>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</si>
  <si>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</si>
  <si>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</si>
  <si>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</si>
  <si>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</si>
  <si>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</si>
  <si>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</si>
  <si>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</si>
  <si>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</si>
  <si>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</si>
  <si>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</si>
  <si>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</si>
  <si>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</si>
  <si>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</si>
  <si>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</si>
  <si>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</si>
  <si>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</si>
  <si>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</si>
  <si>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</si>
  <si>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</si>
  <si>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</si>
  <si>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</si>
  <si>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</si>
  <si>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</si>
  <si>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</si>
  <si>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</si>
  <si>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</si>
  <si>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</si>
  <si>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</si>
  <si>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</si>
  <si>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</si>
  <si>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</si>
  <si>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</si>
  <si>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</si>
  <si>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</si>
  <si>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</si>
  <si>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</si>
  <si>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</si>
  <si>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</si>
  <si>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</si>
  <si>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</si>
  <si>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</si>
  <si>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</si>
  <si>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</si>
  <si>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</si>
  <si>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</si>
  <si>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</si>
  <si>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</si>
  <si>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</si>
  <si>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</si>
  <si>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</si>
  <si>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</si>
  <si>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</si>
  <si>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</si>
  <si>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</si>
  <si>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</si>
  <si>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</si>
  <si>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</si>
  <si>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</si>
  <si>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</si>
  <si>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</si>
  <si>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</si>
  <si>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</si>
  <si>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</si>
  <si>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</si>
  <si>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</si>
  <si>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</si>
  <si>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</si>
  <si>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</si>
  <si>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</si>
  <si>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</si>
  <si>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</si>
  <si>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</si>
  <si>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</si>
  <si>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</si>
  <si>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</si>
  <si>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</si>
  <si>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</si>
  <si>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</si>
  <si>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</si>
  <si>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</si>
  <si>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</si>
  <si>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</si>
  <si>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</si>
  <si>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</si>
  <si>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</si>
  <si>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</si>
  <si>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</si>
  <si>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</si>
  <si>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</si>
  <si>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</si>
  <si>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</si>
  <si>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</si>
  <si>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</si>
  <si>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</si>
  <si>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</si>
  <si>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</si>
  <si>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</si>
  <si>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</si>
  <si>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</si>
  <si>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</si>
  <si>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</si>
  <si>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</si>
  <si>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</si>
  <si>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</si>
  <si>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</si>
  <si>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</si>
  <si>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</si>
  <si>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</si>
  <si>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</si>
  <si>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</si>
  <si>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</si>
  <si>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</si>
  <si>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</si>
  <si>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</si>
  <si>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</si>
  <si>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</si>
  <si>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</si>
  <si>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</si>
  <si>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</si>
  <si>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</si>
  <si>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</si>
  <si>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</si>
  <si>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</si>
  <si>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</si>
  <si>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</si>
  <si>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</si>
  <si>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</si>
  <si>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</si>
  <si>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</si>
  <si>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</si>
  <si>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</si>
  <si>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</si>
  <si>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</si>
  <si>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</si>
  <si>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</si>
  <si>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</si>
  <si>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</si>
  <si>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</si>
  <si>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</si>
  <si>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</si>
  <si>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</si>
  <si>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</si>
  <si>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</si>
  <si>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</si>
  <si>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</si>
  <si>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</si>
  <si>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</si>
  <si>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</si>
  <si>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</si>
  <si>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</si>
  <si>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</si>
  <si>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</si>
  <si>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</si>
  <si>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</si>
  <si>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</si>
  <si>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</si>
  <si>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</si>
  <si>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</si>
  <si>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</si>
  <si>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</si>
  <si>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</si>
  <si>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</si>
  <si>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</si>
  <si>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</si>
  <si>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</si>
  <si>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</si>
  <si>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</si>
  <si>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</si>
  <si>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</si>
  <si>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</si>
  <si>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</si>
  <si>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</si>
  <si>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</si>
  <si>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</si>
  <si>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</si>
  <si>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</si>
  <si>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</si>
  <si>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</si>
  <si>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</si>
  <si>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</si>
  <si>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</si>
  <si>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</si>
  <si>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</si>
  <si>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</si>
  <si>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</si>
  <si>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</si>
  <si>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</si>
  <si>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</si>
  <si>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</si>
  <si>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</si>
  <si>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</si>
  <si>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</si>
  <si>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</si>
  <si>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</si>
  <si>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</si>
  <si>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</si>
  <si>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</si>
  <si>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</si>
  <si>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</si>
  <si>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</si>
  <si>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</si>
  <si>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</si>
  <si>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</si>
  <si>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</si>
  <si>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</si>
  <si>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</si>
  <si>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</si>
  <si>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</si>
  <si>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</si>
  <si>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</si>
  <si>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</si>
  <si>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</si>
  <si>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</si>
  <si>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</si>
  <si>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</si>
  <si>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</si>
  <si>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</si>
  <si>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</si>
  <si>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</si>
  <si>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</si>
  <si>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</si>
  <si>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</si>
  <si>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</si>
  <si>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</si>
  <si>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</si>
  <si>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</si>
  <si>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</si>
  <si>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</si>
  <si>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</si>
  <si>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</si>
  <si>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</si>
  <si>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</si>
  <si>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</si>
  <si>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</si>
  <si>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</si>
  <si>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</si>
  <si>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</si>
  <si>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</si>
  <si>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</si>
  <si>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</si>
  <si>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</si>
  <si>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</si>
  <si>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</si>
  <si>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</si>
  <si>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</si>
  <si>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</si>
  <si>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</si>
  <si>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</si>
  <si>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</si>
  <si>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</si>
  <si>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</si>
  <si>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</si>
  <si>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</si>
  <si>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</si>
  <si>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</si>
  <si>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</si>
  <si>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</si>
  <si>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</si>
  <si>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</si>
  <si>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</si>
  <si>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</si>
  <si>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</si>
  <si>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</si>
  <si>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</si>
  <si>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</si>
  <si>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</si>
  <si>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</si>
  <si>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</si>
  <si>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</si>
  <si>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</si>
  <si>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</si>
  <si>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</si>
  <si>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</si>
  <si>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</si>
  <si>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</si>
  <si>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</si>
  <si>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</si>
  <si>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</si>
  <si>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</si>
  <si>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</si>
  <si>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</si>
  <si>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</si>
  <si>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</si>
  <si>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</si>
  <si>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</si>
  <si>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</si>
  <si>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</si>
  <si>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</si>
  <si>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</si>
  <si>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</si>
  <si>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</si>
  <si>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</si>
  <si>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</si>
  <si>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</si>
  <si>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</si>
  <si>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</si>
  <si>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</si>
  <si>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</si>
  <si>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</si>
  <si>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</si>
  <si>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</si>
  <si>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</si>
  <si>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</si>
  <si>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</si>
  <si>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</si>
  <si>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</si>
  <si>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</si>
  <si>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</si>
  <si>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</si>
  <si>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</si>
  <si>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</si>
  <si>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</si>
  <si>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</si>
  <si>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</si>
  <si>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</si>
  <si>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</si>
  <si>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</si>
  <si>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</si>
  <si>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</si>
  <si>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</si>
  <si>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</si>
  <si>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</si>
  <si>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</si>
  <si>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</si>
  <si>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</si>
  <si>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</si>
  <si>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</si>
  <si>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</si>
  <si>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</si>
  <si>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</si>
  <si>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</si>
  <si>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</si>
  <si>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</si>
  <si>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</si>
  <si>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</si>
  <si>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</si>
  <si>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</si>
  <si>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</si>
  <si>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</si>
  <si>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</si>
  <si>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</si>
  <si>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</si>
  <si>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</si>
  <si>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</si>
  <si>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</si>
  <si>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</si>
  <si>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</si>
  <si>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</si>
  <si>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</si>
  <si>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</si>
  <si>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</si>
  <si>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</si>
  <si>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</si>
  <si>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</si>
  <si>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</si>
  <si>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</si>
  <si>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</si>
  <si>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</si>
  <si>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</si>
  <si>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</si>
  <si>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</si>
  <si>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</si>
  <si>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</si>
  <si>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</si>
  <si>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</si>
  <si>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</si>
  <si>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</si>
  <si>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</si>
  <si>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</si>
  <si>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</si>
  <si>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</si>
  <si>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</si>
  <si>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</si>
  <si>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</si>
  <si>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</si>
  <si>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</si>
  <si>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</si>
  <si>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</si>
  <si>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</si>
  <si>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</si>
  <si>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</si>
  <si>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</si>
  <si>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</si>
  <si>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</si>
  <si>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</si>
  <si>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</si>
  <si>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</si>
  <si>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</si>
  <si>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</si>
  <si>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</si>
  <si>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</si>
  <si>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</si>
  <si>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</si>
  <si>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</si>
  <si>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</si>
  <si>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</si>
  <si>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</si>
  <si>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</si>
  <si>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</si>
  <si>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</si>
  <si>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</si>
  <si>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</si>
  <si>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</si>
  <si>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</si>
  <si>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</si>
  <si>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</si>
  <si>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</si>
  <si>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</si>
  <si>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</si>
  <si>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</si>
  <si>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</si>
  <si>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</si>
  <si>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</si>
  <si>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</si>
  <si>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</si>
  <si>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</si>
  <si>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</si>
  <si>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</si>
  <si>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</si>
  <si>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</si>
  <si>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</si>
  <si>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</si>
  <si>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</si>
  <si>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</si>
  <si>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</si>
  <si>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</si>
  <si>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</si>
  <si>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</si>
  <si>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</si>
  <si>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</si>
  <si>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</si>
  <si>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</si>
  <si>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</si>
  <si>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</si>
  <si>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</si>
  <si>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</si>
  <si>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</si>
  <si>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</si>
  <si>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</si>
  <si>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</si>
  <si>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</si>
  <si>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</si>
  <si>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</si>
  <si>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</si>
  <si>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</si>
  <si>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</si>
  <si>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</si>
  <si>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</si>
  <si>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</si>
  <si>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</si>
  <si>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</si>
  <si>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</si>
  <si>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</si>
  <si>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</si>
  <si>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</si>
  <si>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</si>
  <si>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</si>
  <si>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</si>
  <si>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</si>
  <si>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</si>
  <si>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</si>
  <si>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</si>
  <si>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</si>
  <si>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</si>
  <si>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</si>
  <si>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</si>
  <si>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</si>
  <si>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</si>
  <si>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</si>
  <si>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</si>
  <si>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</si>
  <si>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</si>
  <si>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</si>
  <si>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</si>
  <si>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</si>
  <si>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</si>
  <si>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</si>
  <si>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</si>
  <si>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</si>
  <si>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</si>
  <si>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</si>
  <si>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</si>
  <si>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</si>
  <si>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</si>
  <si>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</si>
  <si>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</si>
  <si>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</si>
  <si>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</si>
  <si>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</si>
  <si>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</si>
  <si>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</si>
  <si>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</si>
  <si>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</si>
  <si>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</si>
  <si>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</si>
  <si>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</si>
  <si>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</si>
  <si>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</si>
  <si>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</si>
  <si>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</si>
  <si>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</si>
  <si>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</si>
  <si>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</si>
  <si>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</si>
  <si>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</si>
  <si>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</si>
  <si>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</si>
  <si>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</si>
  <si>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</si>
  <si>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</si>
  <si>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</si>
  <si>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</si>
  <si>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</si>
  <si>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</si>
  <si>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</si>
  <si>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</si>
  <si>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</si>
  <si>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</si>
  <si>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</si>
  <si>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</si>
  <si>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</si>
  <si>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</si>
  <si>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</si>
  <si>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</si>
  <si>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</si>
  <si>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</si>
  <si>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</si>
  <si>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</si>
  <si>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</si>
  <si>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</si>
  <si>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</si>
  <si>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</si>
  <si>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</si>
  <si>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</si>
  <si>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</si>
  <si>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</si>
  <si>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</si>
  <si>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</si>
  <si>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</si>
  <si>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</si>
  <si>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</si>
  <si>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</si>
  <si>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</si>
  <si>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</si>
  <si>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</si>
  <si>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</si>
  <si>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</si>
  <si>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</si>
  <si>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</si>
  <si>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</si>
  <si>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</si>
  <si>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</si>
  <si>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</si>
  <si>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</si>
  <si>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</si>
  <si>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</si>
  <si>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</si>
  <si>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</si>
  <si>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</si>
  <si>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</si>
  <si>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</si>
  <si>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</si>
  <si>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</si>
  <si>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</si>
  <si>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</si>
  <si>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</si>
  <si>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</si>
  <si>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</si>
  <si>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</si>
  <si>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</si>
  <si>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</si>
  <si>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</si>
  <si>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</si>
  <si>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</si>
  <si>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</si>
  <si>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</si>
  <si>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</si>
  <si>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</si>
  <si>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</si>
  <si>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</si>
  <si>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</si>
  <si>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</si>
  <si>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</si>
  <si>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</si>
  <si>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</si>
  <si>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</si>
  <si>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</si>
  <si>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</si>
  <si>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</si>
  <si>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</si>
  <si>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</si>
  <si>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</si>
  <si>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</si>
  <si>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</si>
  <si>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</si>
  <si>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</si>
  <si>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</si>
  <si>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</si>
  <si>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</si>
  <si>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</si>
  <si>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</si>
  <si>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</si>
  <si>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</si>
  <si>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</si>
  <si>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</si>
  <si>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</si>
  <si>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</si>
  <si>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</si>
  <si>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</si>
  <si>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</si>
  <si>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</si>
  <si>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</si>
  <si>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</si>
  <si>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</si>
  <si>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</si>
  <si>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</si>
  <si>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</si>
  <si>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</si>
  <si>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</si>
  <si>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</si>
  <si>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</si>
  <si>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</si>
  <si>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</si>
  <si>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</si>
  <si>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</si>
  <si>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</si>
  <si>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</si>
  <si>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</si>
  <si>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</si>
  <si>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</si>
  <si>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</si>
  <si>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</si>
  <si>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</si>
  <si>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</si>
  <si>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</si>
  <si>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</si>
  <si>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</si>
  <si>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</si>
  <si>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</si>
  <si>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</si>
  <si>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</si>
  <si>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</si>
  <si>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</si>
  <si>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</si>
  <si>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</si>
  <si>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</si>
  <si>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</si>
  <si>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</si>
  <si>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</si>
  <si>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</si>
  <si>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</si>
  <si>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</si>
  <si>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</si>
  <si>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</si>
  <si>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</si>
  <si>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</si>
  <si>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</si>
  <si>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</si>
  <si>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</si>
  <si>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</si>
  <si>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</si>
  <si>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</si>
  <si>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</si>
  <si>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</si>
  <si>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</si>
  <si>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</si>
  <si>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</si>
  <si>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</si>
  <si>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</si>
  <si>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</si>
  <si>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</si>
  <si>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</si>
  <si>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</si>
  <si>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</si>
  <si>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</si>
  <si>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</si>
  <si>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</si>
  <si>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</si>
  <si>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</si>
  <si>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</si>
  <si>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</si>
  <si>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</si>
  <si>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</si>
  <si>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</si>
  <si>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</si>
  <si>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</si>
  <si>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</si>
  <si>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</si>
  <si>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</si>
  <si>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</si>
  <si>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</si>
  <si>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</si>
  <si>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</si>
  <si>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</si>
  <si>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</si>
  <si>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</si>
  <si>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</si>
  <si>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</si>
  <si>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</si>
  <si>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</si>
  <si>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</si>
  <si>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</si>
  <si>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</si>
  <si>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</si>
  <si>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</si>
  <si>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</si>
  <si>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</si>
  <si>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</si>
  <si>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</si>
  <si>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</si>
  <si>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</si>
  <si>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</si>
  <si>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</si>
  <si>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</si>
  <si>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</si>
  <si>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</si>
  <si>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</si>
  <si>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</si>
  <si>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</si>
  <si>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</si>
  <si>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</si>
  <si>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</si>
  <si>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</si>
  <si>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</si>
  <si>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</si>
  <si>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</si>
  <si>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</si>
  <si>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</si>
  <si>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</si>
  <si>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</si>
  <si>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</si>
  <si>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</si>
  <si>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</si>
  <si>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</si>
  <si>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</si>
  <si>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</si>
  <si>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</si>
  <si>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</si>
  <si>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</si>
  <si>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</si>
  <si>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</si>
  <si>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</si>
  <si>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</si>
  <si>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</si>
  <si>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</si>
  <si>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</si>
  <si>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</si>
  <si>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</si>
  <si>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</si>
  <si>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</si>
  <si>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</si>
  <si>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</si>
  <si>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</si>
  <si>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</si>
  <si>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</si>
  <si>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</si>
  <si>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</si>
  <si>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</si>
  <si>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</si>
  <si>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</si>
  <si>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</si>
  <si>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</si>
  <si>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</si>
  <si>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</si>
  <si>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</si>
  <si>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</si>
  <si>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</si>
  <si>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</si>
  <si>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</si>
  <si>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</si>
  <si>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</si>
  <si>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</si>
  <si>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</si>
  <si>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</si>
  <si>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</si>
  <si>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</si>
  <si>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</si>
  <si>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</si>
  <si>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</si>
  <si>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</si>
  <si>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</si>
  <si>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</si>
  <si>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</si>
  <si>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</si>
  <si>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</si>
  <si>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</si>
  <si>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</si>
  <si>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</si>
  <si>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</si>
  <si>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</si>
  <si>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</si>
  <si>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</si>
  <si>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</si>
  <si>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</si>
  <si>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</si>
  <si>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</si>
  <si>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</si>
  <si>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</si>
  <si>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</si>
  <si>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</si>
  <si>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</si>
  <si>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</si>
  <si>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</si>
  <si>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</si>
  <si>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</si>
  <si>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</si>
  <si>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</si>
  <si>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</si>
  <si>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</si>
  <si>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</si>
  <si>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</si>
  <si>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</si>
  <si>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</si>
  <si>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</si>
  <si>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</si>
  <si>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</si>
  <si>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</si>
  <si>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</si>
  <si>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</si>
  <si>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</si>
  <si>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</si>
  <si>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</si>
  <si>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</si>
  <si>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</si>
  <si>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</si>
  <si>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</si>
  <si>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</si>
  <si>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</si>
  <si>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</si>
  <si>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</si>
  <si>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</si>
  <si>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</si>
  <si>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</si>
  <si>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</si>
  <si>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</si>
  <si>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</si>
  <si>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</si>
  <si>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</si>
  <si>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</si>
  <si>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</si>
  <si>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</si>
  <si>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</si>
  <si>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</si>
  <si>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</si>
  <si>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</si>
  <si>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</si>
  <si>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</si>
  <si>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</si>
  <si>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</si>
  <si>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</si>
  <si>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</si>
  <si>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</si>
  <si>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</si>
  <si>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</si>
  <si>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</si>
  <si>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</si>
  <si>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</si>
  <si>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</si>
  <si>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</si>
  <si>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</si>
  <si>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</si>
  <si>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</si>
  <si>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</si>
  <si>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</si>
  <si>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</si>
  <si>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</si>
  <si>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</si>
  <si>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</si>
  <si>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</si>
  <si>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</si>
  <si>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</si>
  <si>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</si>
  <si>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</si>
  <si>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</si>
  <si>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</si>
  <si>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</si>
  <si>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</si>
  <si>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</si>
  <si>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</si>
  <si>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</si>
  <si>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</si>
  <si>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</si>
  <si>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</si>
  <si>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</si>
  <si>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</si>
  <si>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</si>
  <si>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</si>
  <si>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</si>
  <si>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</si>
  <si>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</si>
  <si>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</si>
  <si>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</si>
  <si>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</si>
  <si>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</si>
  <si>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</si>
  <si>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</si>
  <si>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</si>
  <si>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</si>
  <si>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</si>
  <si>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</si>
  <si>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</si>
  <si>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</si>
  <si>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</si>
  <si>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</si>
  <si>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</si>
  <si>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</si>
  <si>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</si>
  <si>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</si>
  <si>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</si>
  <si>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</si>
  <si>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</si>
  <si>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</si>
  <si>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</si>
  <si>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</si>
  <si>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</si>
  <si>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</si>
  <si>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</si>
  <si>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</si>
  <si>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</si>
  <si>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</si>
  <si>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</si>
  <si>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</si>
  <si>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</si>
  <si>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</si>
  <si>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</si>
  <si>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</si>
  <si>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</si>
  <si>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</si>
  <si>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</si>
  <si>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</si>
  <si>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</si>
  <si>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</si>
  <si>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</si>
  <si>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</si>
  <si>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</si>
  <si>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</si>
  <si>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</si>
  <si>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</si>
  <si>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</si>
  <si>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</si>
  <si>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</si>
  <si>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</si>
  <si>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</si>
  <si>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</si>
  <si>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</si>
  <si>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</si>
  <si>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</si>
  <si>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</si>
  <si>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</si>
  <si>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</si>
  <si>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</si>
  <si>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</si>
  <si>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</si>
  <si>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</si>
  <si>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</si>
  <si>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</si>
  <si>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</si>
  <si>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</si>
  <si>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</si>
  <si>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</si>
  <si>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</si>
  <si>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</si>
  <si>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</si>
  <si>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</si>
  <si>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</si>
  <si>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</si>
  <si>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</si>
  <si>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</si>
  <si>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</si>
  <si>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</si>
  <si>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</si>
  <si>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</si>
  <si>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</si>
  <si>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</si>
  <si>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</si>
  <si>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</si>
  <si>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</si>
  <si>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</si>
  <si>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</si>
  <si>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</si>
  <si>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</si>
  <si>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</si>
  <si>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</si>
  <si>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</si>
  <si>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</si>
  <si>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</si>
  <si>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</si>
  <si>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</si>
  <si>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</si>
  <si>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</si>
  <si>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</si>
  <si>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</si>
  <si>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</si>
  <si>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</si>
  <si>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</si>
  <si>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</si>
  <si>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</si>
  <si>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</si>
  <si>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</si>
  <si>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</si>
  <si>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</si>
  <si>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</si>
  <si>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</si>
  <si>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</si>
  <si>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</si>
  <si>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</si>
  <si>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</si>
  <si>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</si>
  <si>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</si>
  <si>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</si>
  <si>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</si>
  <si>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</si>
  <si>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</si>
  <si>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</si>
  <si>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</si>
  <si>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</si>
  <si>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</si>
  <si>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</si>
  <si>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</si>
  <si>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</si>
  <si>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</si>
  <si>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</si>
  <si>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</si>
  <si>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</si>
  <si>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</si>
  <si>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</si>
  <si>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</si>
  <si>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</si>
  <si>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</si>
  <si>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</si>
  <si>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</si>
  <si>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</si>
  <si>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</si>
  <si>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</si>
  <si>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</si>
  <si>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</si>
  <si>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</si>
  <si>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</si>
  <si>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</si>
  <si>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</si>
  <si>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</si>
  <si>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</si>
  <si>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</si>
  <si>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</si>
  <si>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</si>
  <si>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</si>
  <si>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</si>
  <si>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</si>
  <si>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</si>
  <si>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</si>
  <si>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</si>
  <si>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</si>
  <si>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</si>
  <si>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</si>
  <si>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</si>
  <si>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</si>
  <si>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</si>
  <si>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</si>
  <si>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</si>
  <si>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</si>
  <si>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</si>
  <si>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</si>
  <si>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</si>
  <si>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</si>
  <si>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</si>
  <si>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</si>
  <si>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</si>
  <si>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</si>
  <si>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</si>
  <si>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</si>
  <si>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</si>
  <si>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</si>
  <si>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</si>
  <si>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</si>
  <si>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</si>
  <si>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</si>
  <si>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</si>
  <si>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</si>
  <si>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</si>
  <si>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</si>
  <si>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</si>
  <si>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</si>
  <si>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</si>
  <si>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</si>
  <si>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</si>
  <si>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</si>
  <si>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</si>
  <si>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</si>
  <si>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</si>
  <si>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</si>
  <si>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</si>
  <si>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</si>
  <si>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</si>
  <si>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</si>
  <si>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</si>
  <si>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</si>
  <si>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</si>
  <si>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</si>
  <si>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</si>
  <si>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</si>
  <si>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</si>
  <si>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</si>
  <si>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</si>
  <si>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</si>
  <si>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</si>
  <si>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</si>
  <si>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</si>
  <si>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</si>
  <si>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</si>
  <si>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</si>
  <si>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</si>
  <si>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</si>
  <si>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</si>
  <si>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</si>
  <si>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</si>
  <si>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</si>
  <si>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</si>
  <si>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</si>
  <si>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</si>
  <si>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</si>
  <si>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</si>
  <si>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</si>
  <si>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</si>
  <si>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</si>
  <si>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</si>
  <si>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</si>
  <si>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</si>
  <si>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</si>
  <si>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</si>
  <si>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</si>
  <si>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</si>
  <si>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</si>
  <si>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</si>
  <si>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</si>
  <si>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</si>
  <si>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</si>
  <si>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</si>
  <si>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</si>
  <si>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</si>
  <si>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</si>
  <si>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</si>
  <si>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</si>
  <si>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</si>
  <si>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</si>
  <si>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</si>
  <si>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</si>
  <si>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</si>
  <si>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</si>
  <si>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</si>
  <si>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</si>
  <si>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</si>
  <si>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</si>
  <si>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</si>
  <si>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</si>
  <si>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</si>
  <si>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</si>
  <si>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</si>
  <si>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</si>
  <si>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</si>
  <si>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</si>
  <si>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</si>
  <si>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</si>
  <si>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</si>
  <si>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</si>
  <si>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</si>
  <si>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</si>
  <si>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</si>
  <si>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</si>
  <si>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</si>
  <si>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</si>
  <si>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</si>
  <si>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</si>
  <si>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</si>
  <si>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</si>
  <si>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</si>
  <si>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</si>
  <si>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</si>
  <si>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</si>
  <si>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</si>
  <si>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</si>
  <si>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</si>
  <si>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</si>
  <si>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</si>
  <si>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</si>
  <si>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</si>
  <si>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</si>
  <si>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</si>
  <si>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</si>
  <si>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</si>
  <si>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</si>
  <si>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</si>
  <si>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</si>
  <si>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</si>
  <si>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</si>
  <si>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</si>
  <si>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</si>
  <si>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</si>
  <si>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</si>
  <si>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</si>
  <si>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</si>
  <si>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</si>
  <si>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</si>
  <si>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</si>
  <si>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</si>
  <si>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</si>
  <si>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</si>
  <si>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</si>
  <si>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</si>
  <si>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</si>
  <si>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</si>
  <si>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</si>
  <si>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</si>
  <si>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</si>
  <si>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</si>
  <si>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</si>
  <si>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</si>
  <si>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</si>
  <si>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</si>
  <si>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</si>
  <si>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</si>
  <si>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</si>
  <si>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</si>
  <si>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</si>
  <si>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</si>
  <si>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</si>
  <si>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</si>
  <si>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</si>
  <si>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</si>
  <si>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</si>
  <si>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</si>
  <si>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</si>
  <si>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</si>
  <si>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</si>
  <si>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</si>
  <si>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</si>
  <si>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</si>
  <si>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</si>
  <si>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</si>
  <si>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</si>
  <si>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</si>
  <si>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</si>
  <si>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</si>
  <si>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</si>
  <si>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</si>
  <si>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</si>
  <si>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</si>
  <si>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</si>
  <si>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</si>
  <si>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</si>
  <si>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</si>
  <si>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</si>
  <si>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</si>
  <si>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</si>
  <si>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</si>
  <si>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</si>
  <si>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</si>
  <si>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</si>
  <si>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</si>
  <si>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</si>
  <si>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</si>
  <si>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</si>
  <si>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</si>
  <si>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</si>
  <si>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</si>
  <si>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</si>
  <si>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</si>
  <si>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</si>
  <si>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</si>
  <si>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</si>
  <si>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</si>
  <si>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</si>
  <si>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</si>
  <si>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</si>
  <si>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</si>
  <si>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</si>
  <si>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</si>
  <si>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</si>
  <si>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</si>
  <si>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</si>
  <si>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</si>
  <si>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</si>
  <si>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</si>
  <si>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</si>
  <si>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</si>
  <si>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</si>
  <si>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</si>
  <si>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</si>
  <si>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</si>
  <si>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</si>
  <si>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</si>
  <si>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</si>
  <si>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</si>
  <si>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</si>
  <si>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</si>
  <si>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</si>
  <si>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</si>
  <si>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</si>
  <si>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</si>
  <si>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</si>
  <si>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</si>
  <si>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</si>
  <si>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</si>
  <si>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</si>
  <si>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</si>
  <si>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</si>
  <si>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</si>
  <si>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</si>
  <si>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</si>
  <si>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</si>
  <si>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</si>
  <si>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</si>
  <si>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</si>
  <si>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</si>
  <si>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</si>
  <si>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</si>
  <si>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</si>
  <si>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</si>
  <si>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</si>
  <si>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</si>
  <si>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</si>
  <si>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</si>
  <si>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</si>
  <si>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</si>
  <si>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</si>
  <si>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</si>
  <si>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</si>
  <si>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</si>
  <si>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</si>
  <si>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</si>
  <si>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</si>
  <si>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</si>
  <si>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</si>
  <si>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</si>
  <si>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</si>
  <si>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</si>
  <si>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</si>
  <si>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</si>
  <si>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</si>
  <si>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</si>
  <si>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</si>
  <si>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</si>
  <si>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</si>
  <si>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</si>
  <si>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</si>
  <si>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</si>
  <si>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</si>
  <si>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</si>
  <si>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</si>
  <si>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</si>
  <si>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</si>
  <si>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</si>
  <si>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</si>
  <si>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</si>
  <si>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</si>
  <si>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</si>
  <si>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</si>
  <si>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</si>
  <si>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</si>
  <si>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</si>
  <si>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</si>
  <si>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</si>
  <si>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</si>
  <si>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</si>
  <si>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</si>
  <si>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</si>
  <si>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</si>
  <si>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</si>
  <si>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</si>
  <si>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</si>
  <si>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</si>
  <si>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</si>
  <si>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</si>
  <si>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</si>
  <si>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</si>
  <si>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</si>
  <si>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</si>
  <si>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</si>
  <si>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</si>
  <si>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</si>
  <si>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</si>
  <si>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</si>
  <si>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</si>
  <si>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</si>
  <si>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</si>
  <si>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</si>
  <si>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</si>
  <si>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</si>
  <si>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</si>
  <si>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</si>
  <si>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</si>
  <si>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</si>
  <si>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</si>
  <si>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</si>
  <si>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</si>
  <si>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</si>
  <si>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</si>
  <si>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</si>
  <si>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</si>
  <si>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</si>
  <si>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</si>
  <si>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</si>
  <si>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</si>
  <si>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</si>
  <si>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</si>
  <si>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</si>
  <si>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</si>
  <si>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</si>
  <si>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</si>
  <si>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</si>
  <si>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</si>
  <si>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</si>
  <si>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</si>
  <si>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</si>
  <si>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</si>
  <si>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</si>
  <si>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</si>
  <si>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</si>
  <si>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</si>
  <si>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</si>
  <si>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</si>
  <si>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</si>
  <si>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</si>
  <si>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</si>
  <si>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</si>
  <si>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</si>
  <si>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</si>
  <si>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</si>
  <si>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</si>
  <si>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</si>
  <si>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</si>
  <si>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</si>
  <si>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</si>
  <si>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</si>
  <si>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</si>
  <si>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</si>
  <si>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</si>
  <si>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</si>
  <si>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</si>
  <si>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</si>
  <si>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</si>
  <si>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</si>
  <si>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</si>
  <si>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</si>
  <si>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</si>
  <si>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</si>
  <si>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</si>
  <si>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</si>
  <si>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</si>
  <si>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</si>
  <si>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</si>
  <si>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</si>
  <si>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</si>
  <si>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</si>
  <si>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</si>
  <si>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</si>
  <si>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</si>
  <si>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</si>
  <si>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</si>
  <si>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</si>
  <si>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</si>
  <si>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</si>
  <si>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</si>
  <si>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</si>
  <si>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</si>
  <si>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</si>
  <si>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</si>
  <si>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</si>
  <si>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</si>
  <si>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</si>
  <si>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</si>
  <si>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</si>
  <si>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</si>
  <si>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</si>
  <si>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</si>
  <si>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</si>
  <si>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</si>
  <si>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</si>
  <si>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</si>
  <si>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</si>
  <si>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</si>
  <si>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</si>
  <si>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</si>
  <si>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</si>
  <si>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</si>
  <si>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</si>
  <si>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</si>
  <si>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</si>
  <si>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</si>
  <si>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</si>
  <si>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</si>
  <si>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</si>
  <si>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</si>
  <si>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</si>
  <si>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</si>
  <si>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</si>
  <si>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</si>
  <si>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</si>
  <si>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</si>
  <si>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</si>
  <si>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</si>
  <si>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</si>
  <si>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</si>
  <si>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</si>
  <si>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</si>
  <si>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</si>
  <si>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</si>
  <si>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</si>
  <si>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</si>
  <si>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</si>
  <si>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</si>
  <si>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</si>
  <si>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</si>
  <si>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</si>
  <si>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</si>
  <si>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</si>
  <si>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</si>
  <si>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</si>
  <si>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</si>
  <si>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</si>
  <si>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</si>
  <si>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</si>
  <si>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</si>
  <si>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</si>
  <si>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</si>
  <si>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</si>
  <si>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</si>
  <si>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</si>
  <si>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</si>
  <si>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</si>
  <si>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</si>
  <si>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</si>
  <si>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</si>
  <si>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</si>
  <si>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</si>
  <si>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</si>
  <si>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</si>
  <si>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</si>
  <si>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</si>
  <si>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</si>
  <si>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</si>
  <si>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</si>
  <si>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</si>
  <si>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</si>
  <si>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</si>
  <si>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</si>
  <si>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</si>
  <si>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</si>
  <si>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</si>
  <si>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</si>
  <si>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</si>
  <si>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</si>
  <si>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</si>
  <si>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</si>
  <si>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</si>
  <si>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</si>
  <si>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</si>
  <si>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</si>
  <si>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</si>
  <si>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</si>
  <si>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</si>
  <si>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</si>
  <si>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</si>
  <si>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</si>
  <si>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</si>
  <si>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</si>
  <si>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</si>
  <si>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</si>
  <si>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</si>
  <si>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</si>
  <si>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</si>
  <si>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</si>
  <si>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</si>
  <si>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</si>
  <si>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</si>
  <si>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</si>
  <si>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</si>
  <si>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</si>
  <si>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</si>
  <si>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</si>
  <si>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</si>
  <si>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</si>
  <si>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</si>
  <si>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</si>
  <si>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</si>
  <si>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</si>
  <si>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</si>
  <si>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</si>
  <si>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</si>
  <si>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</si>
  <si>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</si>
  <si>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</si>
  <si>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</si>
  <si>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</si>
  <si>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</si>
  <si>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</si>
  <si>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</si>
  <si>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</si>
  <si>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</si>
  <si>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</si>
  <si>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</si>
  <si>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</si>
  <si>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</si>
  <si>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</si>
  <si>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</si>
  <si>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</si>
  <si>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</si>
  <si>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</si>
  <si>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</si>
  <si>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</si>
  <si>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</si>
  <si>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</si>
  <si>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</si>
  <si>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</si>
  <si>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</si>
  <si>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</si>
  <si>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</si>
  <si>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</si>
  <si>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</si>
  <si>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</si>
  <si>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</si>
  <si>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</si>
  <si>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</si>
  <si>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</si>
  <si>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</si>
  <si>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</si>
  <si>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</si>
  <si>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</si>
  <si>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</si>
  <si>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</si>
  <si>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</si>
  <si>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</si>
  <si>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</si>
  <si>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</si>
  <si>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</si>
  <si>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</si>
  <si>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</si>
  <si>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</si>
  <si>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</si>
  <si>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</si>
  <si>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</si>
  <si>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</si>
  <si>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</si>
  <si>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</si>
  <si>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</si>
  <si>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</si>
  <si>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</si>
  <si>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</si>
  <si>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</si>
  <si>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</si>
  <si>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</si>
  <si>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</si>
  <si>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</si>
  <si>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</si>
  <si>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</si>
  <si>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</si>
  <si>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</si>
  <si>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</si>
  <si>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</si>
  <si>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</si>
  <si>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</si>
  <si>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</si>
  <si>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</si>
  <si>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</si>
  <si>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</si>
  <si>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</si>
  <si>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</si>
  <si>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</si>
  <si>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</si>
  <si>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</si>
  <si>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</si>
  <si>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</si>
  <si>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</si>
  <si>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</si>
  <si>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</si>
  <si>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</si>
  <si>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</si>
  <si>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</si>
  <si>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</si>
  <si>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</si>
  <si>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</si>
  <si>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</si>
  <si>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</si>
  <si>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</si>
  <si>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</si>
  <si>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</si>
  <si>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</si>
  <si>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</si>
  <si>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</si>
  <si>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</si>
  <si>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</si>
  <si>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</si>
  <si>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</si>
  <si>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</si>
  <si>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</si>
  <si>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</si>
  <si>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</si>
  <si>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</si>
  <si>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</si>
  <si>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</si>
  <si>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</si>
  <si>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</si>
  <si>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</si>
  <si>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</si>
  <si>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</si>
  <si>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</si>
  <si>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</si>
  <si>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</si>
  <si>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</si>
  <si>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</si>
  <si>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</si>
  <si>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</si>
  <si>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</si>
  <si>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</si>
  <si>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</si>
  <si>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</si>
  <si>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</si>
  <si>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</si>
  <si>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</si>
  <si>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</si>
  <si>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</si>
  <si>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</si>
  <si>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</si>
  <si>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</si>
  <si>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</si>
  <si>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</si>
  <si>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</si>
  <si>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</si>
  <si>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</si>
  <si>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</si>
  <si>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</si>
  <si>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</si>
  <si>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</si>
  <si>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</si>
  <si>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</si>
  <si>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</si>
  <si>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</si>
  <si>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</si>
  <si>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</si>
  <si>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</si>
  <si>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</si>
  <si>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</si>
  <si>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</si>
  <si>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</si>
  <si>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</si>
  <si>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</si>
  <si>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</si>
  <si>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</si>
  <si>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</si>
  <si>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</si>
  <si>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</si>
  <si>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</si>
  <si>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</si>
  <si>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</si>
  <si>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</si>
  <si>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</si>
  <si>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</si>
  <si>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</si>
  <si>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</si>
  <si>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</si>
  <si>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</si>
  <si>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</si>
  <si>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</si>
  <si>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</si>
  <si>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</si>
  <si>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</si>
  <si>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</si>
  <si>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</si>
  <si>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</si>
  <si>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</si>
  <si>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</si>
  <si>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</si>
  <si>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</si>
  <si>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</si>
  <si>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</si>
  <si>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</si>
  <si>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</si>
  <si>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</si>
  <si>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</si>
  <si>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</si>
  <si>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</si>
  <si>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</si>
  <si>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</si>
  <si>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</si>
  <si>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</si>
  <si>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</si>
  <si>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</si>
  <si>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</si>
  <si>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</si>
  <si>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</si>
  <si>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</si>
  <si>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</si>
  <si>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</si>
  <si>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</si>
  <si>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</si>
  <si>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</si>
  <si>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</si>
  <si>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</si>
  <si>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</si>
  <si>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</si>
  <si>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</si>
  <si>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</si>
  <si>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</si>
  <si>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</si>
  <si>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</si>
  <si>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</si>
  <si>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</si>
  <si>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</si>
  <si>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</si>
  <si>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</si>
  <si>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</si>
  <si>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</si>
  <si>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</si>
  <si>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</si>
  <si>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</si>
  <si>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</si>
  <si>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</si>
  <si>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</si>
  <si>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</si>
  <si>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</si>
  <si>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</si>
  <si>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</si>
  <si>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</si>
  <si>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</si>
  <si>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</si>
  <si>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</si>
  <si>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</si>
  <si>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</si>
  <si>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</si>
  <si>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</si>
  <si>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</si>
  <si>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</si>
  <si>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</si>
  <si>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</si>
  <si>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</si>
  <si>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</si>
  <si>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</si>
  <si>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</si>
  <si>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</si>
  <si>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</si>
  <si>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</si>
  <si>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</si>
  <si>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</si>
  <si>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</si>
  <si>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</si>
  <si>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</si>
  <si>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</si>
  <si>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</si>
  <si>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</si>
  <si>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</si>
  <si>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</si>
  <si>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</si>
  <si>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</si>
  <si>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</si>
  <si>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</si>
  <si>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</si>
  <si>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</si>
  <si>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</si>
  <si>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</si>
  <si>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</si>
  <si>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</si>
  <si>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</si>
  <si>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</si>
  <si>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</si>
  <si>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</si>
  <si>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</si>
  <si>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</si>
  <si>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</si>
  <si>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</si>
  <si>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</si>
  <si>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</si>
  <si>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</si>
  <si>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</si>
  <si>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</si>
  <si>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</si>
  <si>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</si>
  <si>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</si>
  <si>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</si>
  <si>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</si>
  <si>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</si>
  <si>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</si>
  <si>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</si>
  <si>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</si>
  <si>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</si>
  <si>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</si>
  <si>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</si>
  <si>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</si>
  <si>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</si>
  <si>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</si>
  <si>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</si>
  <si>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</si>
  <si>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</si>
  <si>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</si>
  <si>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</si>
  <si>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</si>
  <si>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</si>
  <si>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</si>
  <si>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</si>
  <si>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</si>
  <si>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</si>
  <si>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</si>
  <si>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</si>
  <si>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</si>
  <si>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</si>
  <si>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</si>
  <si>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</si>
  <si>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</si>
  <si>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</si>
  <si>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</si>
  <si>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</si>
  <si>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</si>
  <si>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</si>
  <si>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</si>
  <si>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</si>
  <si>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</si>
  <si>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</si>
  <si>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</si>
  <si>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</si>
  <si>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</si>
  <si>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</si>
  <si>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</si>
  <si>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</si>
  <si>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</si>
  <si>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</si>
  <si>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</si>
  <si>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</si>
  <si>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</si>
  <si>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</si>
  <si>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</si>
  <si>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</si>
  <si>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</si>
  <si>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</si>
  <si>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</si>
  <si>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</si>
  <si>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</si>
  <si>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</si>
  <si>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</si>
  <si>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</si>
  <si>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</si>
  <si>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</si>
  <si>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</si>
  <si>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</si>
  <si>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</si>
  <si>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</si>
  <si>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</si>
  <si>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</si>
  <si>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</si>
  <si>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</si>
  <si>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</si>
  <si>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</si>
  <si>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</si>
  <si>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</si>
  <si>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</si>
  <si>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</si>
  <si>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</si>
  <si>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</si>
  <si>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</si>
  <si>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</si>
  <si>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</si>
  <si>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</si>
  <si>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</si>
  <si>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</si>
  <si>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</si>
  <si>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</si>
  <si>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</si>
  <si>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</si>
  <si>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</si>
  <si>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</si>
  <si>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</si>
  <si>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</si>
  <si>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</si>
  <si>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</si>
  <si>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</si>
  <si>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</si>
  <si>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</si>
  <si>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</si>
  <si>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</si>
  <si>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</si>
  <si>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</si>
  <si>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</si>
  <si>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</si>
  <si>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</si>
  <si>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</si>
  <si>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</si>
  <si>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</si>
  <si>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</si>
  <si>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</si>
  <si>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</si>
  <si>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</si>
  <si>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</si>
  <si>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</si>
  <si>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</si>
  <si>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</si>
  <si>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</si>
  <si>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</si>
  <si>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</si>
  <si>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</si>
  <si>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</si>
  <si>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</si>
  <si>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</si>
  <si>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</si>
  <si>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</si>
  <si>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</si>
  <si>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</si>
  <si>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</si>
  <si>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</si>
  <si>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</si>
  <si>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</si>
  <si>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</si>
  <si>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</si>
  <si>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</si>
  <si>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</si>
  <si>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</si>
  <si>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</si>
  <si>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</si>
  <si>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</si>
  <si>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</si>
  <si>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</si>
  <si>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</si>
  <si>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</si>
  <si>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</si>
  <si>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</si>
  <si>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</si>
  <si>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</si>
  <si>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</si>
  <si>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</si>
  <si>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</si>
  <si>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</si>
  <si>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</si>
  <si>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</si>
  <si>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</si>
  <si>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</si>
  <si>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</si>
  <si>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</si>
  <si>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</si>
  <si>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</si>
  <si>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</si>
  <si>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</si>
  <si>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</si>
  <si>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</si>
  <si>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</si>
  <si>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</si>
  <si>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</si>
  <si>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</si>
  <si>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</si>
  <si>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</si>
  <si>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</si>
  <si>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</si>
  <si>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</si>
  <si>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</si>
  <si>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</si>
  <si>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</si>
  <si>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</si>
  <si>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</si>
  <si>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</si>
  <si>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</si>
  <si>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</si>
  <si>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</si>
  <si>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</si>
  <si>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</si>
  <si>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</si>
  <si>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</si>
  <si>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</si>
  <si>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</si>
  <si>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</si>
  <si>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</si>
  <si>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</si>
  <si>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</si>
  <si>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</si>
  <si>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</si>
  <si>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</si>
  <si>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</si>
  <si>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</si>
  <si>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</si>
  <si>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</si>
  <si>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</si>
  <si>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</si>
  <si>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</si>
  <si>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</si>
  <si>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</si>
  <si>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</si>
  <si>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</si>
  <si>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</si>
  <si>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</si>
  <si>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</si>
  <si>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</si>
  <si>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</si>
  <si>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</si>
  <si>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</si>
  <si>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</si>
  <si>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</si>
  <si>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</si>
  <si>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</si>
  <si>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</si>
  <si>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</si>
  <si>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</si>
  <si>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</si>
  <si>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</si>
  <si>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</si>
  <si>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</si>
  <si>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</si>
  <si>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</si>
  <si>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</si>
  <si>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</si>
  <si>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</si>
  <si>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</si>
  <si>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</si>
  <si>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</si>
  <si>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</si>
  <si>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</si>
  <si>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</si>
  <si>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</si>
  <si>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</si>
  <si>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</si>
  <si>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</si>
  <si>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</si>
  <si>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</si>
  <si>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</si>
  <si>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</si>
  <si>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</si>
  <si>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</si>
  <si>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</si>
  <si>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</si>
  <si>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</si>
  <si>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</si>
  <si>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</si>
  <si>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</si>
  <si>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</si>
  <si>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</si>
  <si>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</si>
  <si>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</si>
  <si>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</si>
  <si>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</si>
  <si>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</si>
  <si>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</si>
  <si>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</si>
  <si>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</si>
  <si>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</si>
  <si>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</si>
  <si>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</si>
  <si>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</si>
  <si>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</si>
  <si>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</si>
  <si>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</si>
  <si>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</si>
  <si>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</si>
  <si>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</si>
  <si>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</si>
  <si>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</si>
  <si>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</si>
  <si>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</si>
  <si>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</si>
  <si>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</si>
  <si>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</si>
  <si>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</si>
  <si>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</si>
  <si>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</si>
  <si>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</si>
  <si>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</si>
  <si>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</si>
  <si>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</si>
  <si>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</si>
  <si>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</si>
  <si>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</si>
  <si>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</si>
  <si>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</si>
  <si>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</si>
  <si>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</si>
  <si>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</si>
  <si>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</si>
  <si>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</si>
  <si>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</si>
  <si>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</si>
  <si>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</si>
  <si>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</si>
  <si>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</si>
  <si>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</si>
  <si>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</si>
  <si>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</si>
  <si>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</si>
  <si>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</si>
  <si>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</si>
  <si>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</si>
  <si>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</si>
  <si>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</si>
  <si>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</si>
  <si>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</si>
  <si>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</si>
  <si>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</si>
  <si>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</si>
  <si>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</si>
  <si>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</si>
  <si>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</si>
  <si>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</si>
  <si>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</si>
  <si>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</si>
  <si>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</si>
  <si>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</si>
  <si>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</si>
  <si>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</si>
  <si>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</si>
  <si>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</si>
  <si>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</si>
  <si>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</si>
  <si>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</si>
  <si>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</si>
  <si>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</si>
  <si>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</si>
  <si>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</si>
  <si>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</si>
  <si>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</si>
  <si>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</si>
  <si>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</si>
  <si>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</si>
  <si>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</si>
  <si>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</si>
  <si>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</si>
  <si>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</si>
  <si>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</si>
  <si>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</si>
  <si>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</si>
  <si>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</si>
  <si>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</si>
  <si>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</si>
  <si>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</si>
  <si>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</si>
  <si>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</si>
  <si>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</si>
  <si>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</si>
  <si>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</si>
  <si>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</si>
  <si>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</si>
  <si>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</si>
  <si>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</si>
  <si>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</si>
  <si>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</si>
  <si>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</si>
  <si>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</si>
  <si>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</si>
  <si>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</si>
  <si>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</si>
  <si>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</si>
  <si>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</si>
  <si>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</si>
  <si>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</si>
  <si>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</si>
  <si>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</si>
  <si>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</si>
  <si>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</si>
  <si>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</si>
  <si>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</si>
  <si>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</si>
  <si>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</si>
  <si>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</si>
  <si>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</si>
  <si>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</si>
  <si>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</si>
  <si>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</si>
  <si>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</si>
  <si>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</si>
  <si>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</si>
  <si>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</si>
  <si>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</si>
  <si>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</si>
  <si>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</si>
  <si>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</si>
  <si>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</si>
  <si>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</si>
  <si>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</si>
  <si>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</si>
  <si>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</si>
  <si>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</si>
  <si>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</si>
  <si>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</si>
  <si>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</si>
  <si>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</si>
  <si>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</si>
  <si>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</si>
  <si>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</si>
  <si>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</si>
  <si>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</si>
  <si>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</si>
  <si>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</si>
  <si>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</si>
  <si>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</si>
  <si>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</si>
  <si>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</si>
  <si>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</si>
  <si>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</si>
  <si>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</si>
  <si>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</si>
  <si>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</si>
  <si>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</si>
  <si>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</si>
  <si>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</si>
  <si>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</si>
  <si>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</si>
  <si>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</si>
  <si>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</si>
  <si>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</si>
  <si>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</si>
  <si>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</si>
  <si>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</si>
  <si>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</si>
  <si>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</si>
  <si>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</si>
  <si>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</si>
  <si>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</si>
  <si>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</si>
  <si>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</si>
  <si>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</si>
  <si>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</si>
  <si>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</si>
  <si>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</si>
  <si>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</si>
  <si>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</si>
  <si>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</si>
  <si>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</si>
  <si>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</si>
  <si>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</si>
  <si>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</si>
  <si>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</si>
  <si>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</si>
  <si>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</si>
  <si>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</si>
  <si>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</si>
  <si>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</si>
  <si>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</si>
  <si>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</si>
  <si>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</si>
  <si>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</si>
  <si>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</si>
  <si>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</si>
  <si>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</si>
  <si>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</si>
  <si>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</si>
  <si>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</si>
  <si>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</si>
  <si>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</si>
  <si>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</si>
  <si>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</si>
  <si>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</si>
  <si>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</si>
  <si>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</si>
  <si>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</si>
  <si>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</si>
  <si>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</si>
  <si>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</si>
  <si>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</si>
  <si>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</si>
  <si>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</si>
  <si>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</si>
  <si>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</si>
  <si>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</si>
  <si>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</si>
  <si>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</si>
  <si>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</si>
  <si>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</si>
  <si>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</si>
  <si>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</si>
  <si>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</si>
  <si>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</si>
  <si>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</si>
  <si>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</si>
  <si>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</si>
  <si>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</si>
  <si>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</si>
  <si>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</si>
  <si>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</si>
  <si>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</si>
  <si>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</si>
  <si>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</si>
  <si>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</si>
  <si>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</si>
  <si>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</si>
  <si>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</si>
  <si>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</si>
  <si>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</si>
  <si>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</si>
  <si>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</si>
  <si>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</si>
  <si>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</si>
  <si>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</si>
  <si>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</si>
  <si>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</si>
  <si>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</si>
  <si>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</si>
  <si>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</si>
  <si>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</si>
  <si>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</si>
  <si>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</si>
  <si>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</si>
  <si>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</si>
  <si>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</si>
  <si>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</si>
  <si>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</si>
  <si>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</si>
  <si>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</si>
  <si>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</si>
  <si>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</si>
  <si>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</si>
  <si>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</si>
  <si>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</si>
  <si>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</si>
  <si>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</si>
  <si>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</si>
  <si>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</si>
  <si>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</si>
  <si>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</si>
  <si>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</si>
  <si>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</si>
  <si>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</si>
  <si>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</si>
  <si>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</si>
  <si>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</si>
  <si>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</si>
  <si>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</si>
  <si>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</si>
  <si>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</si>
  <si>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</si>
  <si>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</si>
  <si>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</si>
  <si>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</si>
  <si>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</si>
  <si>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</si>
  <si>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</si>
  <si>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</si>
  <si>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</si>
  <si>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</si>
  <si>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</si>
  <si>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</si>
  <si>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</si>
  <si>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</si>
  <si>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</si>
  <si>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</si>
  <si>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</si>
  <si>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</si>
  <si>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</si>
  <si>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</si>
  <si>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</si>
  <si>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</si>
  <si>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</si>
  <si>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</si>
  <si>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</si>
  <si>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</si>
  <si>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</si>
  <si>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</si>
  <si>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</si>
  <si>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</si>
  <si>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</si>
  <si>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</si>
  <si>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</si>
  <si>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</si>
  <si>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</si>
  <si>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</si>
  <si>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</si>
  <si>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</si>
  <si>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</si>
  <si>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</si>
  <si>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</si>
  <si>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</si>
  <si>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</si>
  <si>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</si>
  <si>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</si>
  <si>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</si>
  <si>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</si>
  <si>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</si>
  <si>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</si>
  <si>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</si>
  <si>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</si>
  <si>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</si>
  <si>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</si>
  <si>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</si>
  <si>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</si>
  <si>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</si>
  <si>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</si>
  <si>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</si>
  <si>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</si>
  <si>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</si>
  <si>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</si>
  <si>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</si>
  <si>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</si>
  <si>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</si>
  <si>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</si>
  <si>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</si>
  <si>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</si>
  <si>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</si>
  <si>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</si>
  <si>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</si>
  <si>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</si>
  <si>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</si>
  <si>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</si>
  <si>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</si>
  <si>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</si>
  <si>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</si>
  <si>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</si>
  <si>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</si>
  <si>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</si>
  <si>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</si>
  <si>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</si>
  <si>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</si>
  <si>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</si>
  <si>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</si>
  <si>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</si>
  <si>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</si>
  <si>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</si>
  <si>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</si>
  <si>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</si>
  <si>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</si>
  <si>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</si>
  <si>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</si>
  <si>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</si>
  <si>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</si>
  <si>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</si>
  <si>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</si>
  <si>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</si>
  <si>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</si>
  <si>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</si>
  <si>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</si>
  <si>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</si>
  <si>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</si>
  <si>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</si>
  <si>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</si>
  <si>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</si>
  <si>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</si>
  <si>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</si>
  <si>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</si>
  <si>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</si>
  <si>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</si>
  <si>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</si>
  <si>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</si>
  <si>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</si>
  <si>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</si>
  <si>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</si>
  <si>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</si>
  <si>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</si>
  <si>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</si>
  <si>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</si>
  <si>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</si>
  <si>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</si>
  <si>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</si>
  <si>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</si>
  <si>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</si>
  <si>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</si>
  <si>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</si>
  <si>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</si>
  <si>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</si>
  <si>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</si>
  <si>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</si>
  <si>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</si>
  <si>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</si>
  <si>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</si>
  <si>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</si>
  <si>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</si>
  <si>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</si>
  <si>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</si>
  <si>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</si>
  <si>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</si>
  <si>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</si>
  <si>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</si>
  <si>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</si>
  <si>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</si>
  <si>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</si>
  <si>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</si>
  <si>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</si>
  <si>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</si>
  <si>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</si>
  <si>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</si>
  <si>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</si>
  <si>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</si>
  <si>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</si>
  <si>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</si>
  <si>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</si>
  <si>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</si>
  <si>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</si>
  <si>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</si>
  <si>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</si>
  <si>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</si>
  <si>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</si>
  <si>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</si>
  <si>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</si>
  <si>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</si>
  <si>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</si>
  <si>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</si>
  <si>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</si>
  <si>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</si>
  <si>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</si>
  <si>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</si>
  <si>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</si>
  <si>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</si>
  <si>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</si>
  <si>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</si>
  <si>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</si>
  <si>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</si>
  <si>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</si>
  <si>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</si>
  <si>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</si>
  <si>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</si>
  <si>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</si>
  <si>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</si>
  <si>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</si>
  <si>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</si>
  <si>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</si>
  <si>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</si>
  <si>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</si>
  <si>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</si>
  <si>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</si>
  <si>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</si>
  <si>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</si>
  <si>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</si>
  <si>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</si>
  <si>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</si>
  <si>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</si>
  <si>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</si>
  <si>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</si>
  <si>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</si>
  <si>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</si>
  <si>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</si>
  <si>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</si>
  <si>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</si>
  <si>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</si>
  <si>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</si>
  <si>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</si>
  <si>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</si>
  <si>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</si>
  <si>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</si>
  <si>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</si>
  <si>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</si>
  <si>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</si>
  <si>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</si>
  <si>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</si>
  <si>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</si>
  <si>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</si>
  <si>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</si>
  <si>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</si>
  <si>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</si>
  <si>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</si>
  <si>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</si>
  <si>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</si>
  <si>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</si>
  <si>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</si>
  <si>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</si>
  <si>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</si>
  <si>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</si>
  <si>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</si>
  <si>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</si>
  <si>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</si>
  <si>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</si>
  <si>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</si>
  <si>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</si>
  <si>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</si>
  <si>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</si>
  <si>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</si>
  <si>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</si>
  <si>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</si>
  <si>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</si>
  <si>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</si>
  <si>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</si>
  <si>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</si>
  <si>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</si>
  <si>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</si>
  <si>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</si>
  <si>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</si>
  <si>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</si>
  <si>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</si>
  <si>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</si>
  <si>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</si>
  <si>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</si>
  <si>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</si>
  <si>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</si>
  <si>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</si>
  <si>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</si>
  <si>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</si>
  <si>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</si>
  <si>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</si>
  <si>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</si>
  <si>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</si>
  <si>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</si>
  <si>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</si>
  <si>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</si>
  <si>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</si>
  <si>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</si>
  <si>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</si>
  <si>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</si>
  <si>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</si>
  <si>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</si>
  <si>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</si>
  <si>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</si>
  <si>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</si>
  <si>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</si>
  <si>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</si>
  <si>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</si>
  <si>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</si>
  <si>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</si>
  <si>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</si>
  <si>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</si>
  <si>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</si>
  <si>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</si>
  <si>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</si>
  <si>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</si>
  <si>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</si>
  <si>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</si>
  <si>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</si>
  <si>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</si>
  <si>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</si>
  <si>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</si>
  <si>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</si>
  <si>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</si>
  <si>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</si>
  <si>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</si>
  <si>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</si>
  <si>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</si>
  <si>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</si>
  <si>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</si>
  <si>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</si>
  <si>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</si>
  <si>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</si>
  <si>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</si>
  <si>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</si>
  <si>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</si>
  <si>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</si>
  <si>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</si>
  <si>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</si>
  <si>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</si>
  <si>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</si>
  <si>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</si>
  <si>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</si>
  <si>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</si>
  <si>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</si>
  <si>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</si>
  <si>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</si>
  <si>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</si>
  <si>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</si>
  <si>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</si>
  <si>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</si>
  <si>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</si>
  <si>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</si>
  <si>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</si>
  <si>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</si>
  <si>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</si>
  <si>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</si>
  <si>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</si>
  <si>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</si>
  <si>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</si>
  <si>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</si>
  <si>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</si>
  <si>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</si>
  <si>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</si>
  <si>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</si>
  <si>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</si>
  <si>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</si>
  <si>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</si>
  <si>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</si>
  <si>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</si>
  <si>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</si>
  <si>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</si>
  <si>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</si>
  <si>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</si>
  <si>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</si>
  <si>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</si>
  <si>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</si>
  <si>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</si>
  <si>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</si>
  <si>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</si>
  <si>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</si>
  <si>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</si>
  <si>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</si>
  <si>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</si>
  <si>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</si>
  <si>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</si>
  <si>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</si>
  <si>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</si>
  <si>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</si>
  <si>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</si>
  <si>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</si>
  <si>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</si>
  <si>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</si>
  <si>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</si>
  <si>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</si>
  <si>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</si>
  <si>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</si>
  <si>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</si>
  <si>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</si>
  <si>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</si>
  <si>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</si>
  <si>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</si>
  <si>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</si>
  <si>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</si>
  <si>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</si>
  <si>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</si>
  <si>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</si>
  <si>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</si>
  <si>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</si>
  <si>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</si>
  <si>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</si>
  <si>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</si>
  <si>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</si>
  <si>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</si>
  <si>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</si>
  <si>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</si>
  <si>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</si>
  <si>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</si>
  <si>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</si>
  <si>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</si>
  <si>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</si>
  <si>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</si>
  <si>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</si>
  <si>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</si>
  <si>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</si>
  <si>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</si>
  <si>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</si>
  <si>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</si>
  <si>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</si>
  <si>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</si>
  <si>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</si>
  <si>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</si>
  <si>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</si>
  <si>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</si>
  <si>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</si>
  <si>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</si>
  <si>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</si>
  <si>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</si>
  <si>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</si>
  <si>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</si>
  <si>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</si>
  <si>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</si>
  <si>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</si>
  <si>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</si>
  <si>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</si>
  <si>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</si>
  <si>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</si>
  <si>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</si>
  <si>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</si>
  <si>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</si>
  <si>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</si>
  <si>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</si>
  <si>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</si>
  <si>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</si>
  <si>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</si>
  <si>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</si>
  <si>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</si>
  <si>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</si>
  <si>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</si>
  <si>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</si>
  <si>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</si>
  <si>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</si>
  <si>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</si>
  <si>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</si>
  <si>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</si>
  <si>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</si>
  <si>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</si>
  <si>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</si>
  <si>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</si>
  <si>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</si>
  <si>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</si>
  <si>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</si>
  <si>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</si>
  <si>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</si>
  <si>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</si>
  <si>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</si>
  <si>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</si>
  <si>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</si>
  <si>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</si>
  <si>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</si>
  <si>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</si>
  <si>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</si>
  <si>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</si>
  <si>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</si>
  <si>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</si>
  <si>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</si>
  <si>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</si>
  <si>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</si>
  <si>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</si>
  <si>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</si>
  <si>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</si>
  <si>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</si>
  <si>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</si>
  <si>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</si>
  <si>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</si>
  <si>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</si>
  <si>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</si>
  <si>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</si>
  <si>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</si>
  <si>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</si>
  <si>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</si>
  <si>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</si>
  <si>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</si>
  <si>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</si>
  <si>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</si>
  <si>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</si>
  <si>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</si>
  <si>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</si>
  <si>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</si>
  <si>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</si>
  <si>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</si>
  <si>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</si>
  <si>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</si>
  <si>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</si>
  <si>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</si>
  <si>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</si>
  <si>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</si>
  <si>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</si>
  <si>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</si>
  <si>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</si>
  <si>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</si>
  <si>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</si>
  <si>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</si>
  <si>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</si>
  <si>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</si>
  <si>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</si>
  <si>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</si>
  <si>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</si>
  <si>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</si>
  <si>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</si>
  <si>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</si>
  <si>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</si>
  <si>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</si>
  <si>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</si>
  <si>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</si>
  <si>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</si>
  <si>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</si>
  <si>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</si>
  <si>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</si>
  <si>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</si>
  <si>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</si>
  <si>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</si>
  <si>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</si>
  <si>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</si>
  <si>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</si>
  <si>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</si>
  <si>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</si>
  <si>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</si>
  <si>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</si>
  <si>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</si>
  <si>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</si>
  <si>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</si>
  <si>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</si>
  <si>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</si>
  <si>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</si>
  <si>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</si>
  <si>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</si>
  <si>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</si>
  <si>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</si>
  <si>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</si>
  <si>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</si>
  <si>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</si>
  <si>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</si>
  <si>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</si>
  <si>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</si>
  <si>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</si>
  <si>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</si>
  <si>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</si>
  <si>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</si>
  <si>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</si>
  <si>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</si>
  <si>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</si>
  <si>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</si>
  <si>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</si>
  <si>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</si>
  <si>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</si>
  <si>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</si>
  <si>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</si>
  <si>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</si>
  <si>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</si>
  <si>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</si>
  <si>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</si>
  <si>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</si>
  <si>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</si>
  <si>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</si>
  <si>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</si>
  <si>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</si>
  <si>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</si>
  <si>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</si>
  <si>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</si>
  <si>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</si>
  <si>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</si>
  <si>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</si>
  <si>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</si>
  <si>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</si>
  <si>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</si>
  <si>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</si>
  <si>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</si>
  <si>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</si>
  <si>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</si>
  <si>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</si>
  <si>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</si>
  <si>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</si>
  <si>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</si>
  <si>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</si>
  <si>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</si>
  <si>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</si>
  <si>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</si>
  <si>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</si>
  <si>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</si>
  <si>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</si>
  <si>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</si>
  <si>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</si>
  <si>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</si>
  <si>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</si>
  <si>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</si>
  <si>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</si>
  <si>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</si>
  <si>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</si>
  <si>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</si>
  <si>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</si>
  <si>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</si>
  <si>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</si>
  <si>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</si>
  <si>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</si>
  <si>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</si>
  <si>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</si>
  <si>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</si>
  <si>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</si>
  <si>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</si>
  <si>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</si>
  <si>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</si>
  <si>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</si>
  <si>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</si>
  <si>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</si>
  <si>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</si>
  <si>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</si>
  <si>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</si>
  <si>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</si>
  <si>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</si>
  <si>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</si>
  <si>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</si>
  <si>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</si>
  <si>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</si>
  <si>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</si>
  <si>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</si>
  <si>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</si>
  <si>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</si>
  <si>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</si>
  <si>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</si>
  <si>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</si>
  <si>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</si>
  <si>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</si>
  <si>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</si>
  <si>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</si>
  <si>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</si>
  <si>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</si>
  <si>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</si>
  <si>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</si>
  <si>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</si>
  <si>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</si>
  <si>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</si>
  <si>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</si>
  <si>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</si>
  <si>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</si>
  <si>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</si>
  <si>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</si>
  <si>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</si>
  <si>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</si>
  <si>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</si>
  <si>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</si>
  <si>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</si>
  <si>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</si>
  <si>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</si>
  <si>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</si>
  <si>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</si>
  <si>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</si>
  <si>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</si>
  <si>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</si>
  <si>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</si>
  <si>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</si>
  <si>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</si>
  <si>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</si>
  <si>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</si>
  <si>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</si>
  <si>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</si>
  <si>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</si>
  <si>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</si>
  <si>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</si>
  <si>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</si>
  <si>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</si>
  <si>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</si>
  <si>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</si>
  <si>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</si>
  <si>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</si>
  <si>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</si>
  <si>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</si>
  <si>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</si>
  <si>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</si>
  <si>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</si>
  <si>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</si>
  <si>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</si>
  <si>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</si>
  <si>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</si>
  <si>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</si>
  <si>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</si>
  <si>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</si>
  <si>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</si>
  <si>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</si>
  <si>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</si>
  <si>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</si>
  <si>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</si>
  <si>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</si>
  <si>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</si>
  <si>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</si>
  <si>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</si>
  <si>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</si>
  <si>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</si>
  <si>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</si>
  <si>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</si>
  <si>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</si>
  <si>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</si>
  <si>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</si>
  <si>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</si>
  <si>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</si>
  <si>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</si>
  <si>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</si>
  <si>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</si>
  <si>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</si>
  <si>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</si>
  <si>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</si>
  <si>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</si>
  <si>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</si>
  <si>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</si>
  <si>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</si>
  <si>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</si>
  <si>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</si>
  <si>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</si>
  <si>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</si>
  <si>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</si>
  <si>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</si>
  <si>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</si>
  <si>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</si>
  <si>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</si>
  <si>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</si>
  <si>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</si>
  <si>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</si>
  <si>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</si>
  <si>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</si>
  <si>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</si>
  <si>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</si>
  <si>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</si>
  <si>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</si>
  <si>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</si>
  <si>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</si>
  <si>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</si>
  <si>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</si>
  <si>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</si>
  <si>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</si>
  <si>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</si>
  <si>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</si>
  <si>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</si>
  <si>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</si>
  <si>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</si>
  <si>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</si>
  <si>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</si>
  <si>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</si>
  <si>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</si>
  <si>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</si>
  <si>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</si>
  <si>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</si>
  <si>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</si>
  <si>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</si>
  <si>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</si>
  <si>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</si>
  <si>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</si>
  <si>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</si>
  <si>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</si>
  <si>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</si>
  <si>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</si>
  <si>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</si>
  <si>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</si>
  <si>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</si>
  <si>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</si>
  <si>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</si>
  <si>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</si>
  <si>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</si>
  <si>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</si>
  <si>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</si>
  <si>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</si>
  <si>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</si>
  <si>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</si>
  <si>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</si>
  <si>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</si>
  <si>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</si>
  <si>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</si>
  <si>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</si>
  <si>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</si>
  <si>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</si>
  <si>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</si>
  <si>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</si>
  <si>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</si>
  <si>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</si>
  <si>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</si>
  <si>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</si>
  <si>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</si>
  <si>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</si>
  <si>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</si>
  <si>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</si>
  <si>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</si>
  <si>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</si>
  <si>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</si>
  <si>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</si>
  <si>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</si>
  <si>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</si>
  <si>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</si>
  <si>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</si>
  <si>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</si>
  <si>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</si>
  <si>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</si>
  <si>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</si>
  <si>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</si>
  <si>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</si>
  <si>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</si>
  <si>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</si>
  <si>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</si>
  <si>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</si>
  <si>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</si>
  <si>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</si>
  <si>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</si>
  <si>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</si>
  <si>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</si>
  <si>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</si>
  <si>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</si>
  <si>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</si>
  <si>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</si>
  <si>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</si>
  <si>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</si>
  <si>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</si>
  <si>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</si>
  <si>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</si>
  <si>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</si>
  <si>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</si>
  <si>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</si>
  <si>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</si>
  <si>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</si>
  <si>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</si>
  <si>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</si>
  <si>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</si>
  <si>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</si>
  <si>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</si>
  <si>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</si>
  <si>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</si>
  <si>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</si>
  <si>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</si>
  <si>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</si>
  <si>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</si>
  <si>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</si>
  <si>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</si>
  <si>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</si>
  <si>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</si>
  <si>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</si>
  <si>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</si>
  <si>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</si>
  <si>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</si>
  <si>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</si>
  <si>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</si>
  <si>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</si>
  <si>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</si>
  <si>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</si>
  <si>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</si>
  <si>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</si>
  <si>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</si>
  <si>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</si>
  <si>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</si>
  <si>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</si>
  <si>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</si>
  <si>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</si>
  <si>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</si>
  <si>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</si>
  <si>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</si>
  <si>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</si>
  <si>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</si>
  <si>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</si>
  <si>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</si>
  <si>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</si>
  <si>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</si>
  <si>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</si>
  <si>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</si>
  <si>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</si>
  <si>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</si>
  <si>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</si>
  <si>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</si>
  <si>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</si>
  <si>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</si>
  <si>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</si>
  <si>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</si>
  <si>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</si>
  <si>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</si>
  <si>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</si>
  <si>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</si>
  <si>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</si>
  <si>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</si>
  <si>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</si>
  <si>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</si>
  <si>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</si>
  <si>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</si>
  <si>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</si>
  <si>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</si>
  <si>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</si>
  <si>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</si>
  <si>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</si>
  <si>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</si>
  <si>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</si>
  <si>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</si>
  <si>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</si>
  <si>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</si>
  <si>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</si>
  <si>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</si>
  <si>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</si>
  <si>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</si>
  <si>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</si>
  <si>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</si>
  <si>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</si>
  <si>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</si>
  <si>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</si>
  <si>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</si>
  <si>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</si>
  <si>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</si>
  <si>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</si>
  <si>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</si>
  <si>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</si>
  <si>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</si>
  <si>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</si>
  <si>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</si>
  <si>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</si>
  <si>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</si>
  <si>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</si>
  <si>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</si>
  <si>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</si>
  <si>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</si>
  <si>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</si>
  <si>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</si>
  <si>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</si>
  <si>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</si>
  <si>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</si>
  <si>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</si>
  <si>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</si>
  <si>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</si>
  <si>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</si>
  <si>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</si>
  <si>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</si>
  <si>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</si>
  <si>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</si>
  <si>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</si>
  <si>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</si>
  <si>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</si>
  <si>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</si>
  <si>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</si>
  <si>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</si>
  <si>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</si>
  <si>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</si>
  <si>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</si>
  <si>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</si>
  <si>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</si>
  <si>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</si>
  <si>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</si>
  <si>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</si>
  <si>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</si>
  <si>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</si>
  <si>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</si>
  <si>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</si>
  <si>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</si>
  <si>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</si>
  <si>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</si>
  <si>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</si>
  <si>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</si>
  <si>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</si>
  <si>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</si>
  <si>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</si>
  <si>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</si>
  <si>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</si>
  <si>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</si>
  <si>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</si>
  <si>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</si>
  <si>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</si>
  <si>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</si>
  <si>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</si>
  <si>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</si>
  <si>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</si>
  <si>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</si>
  <si>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</si>
  <si>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</si>
  <si>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</si>
  <si>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</si>
  <si>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</si>
  <si>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</si>
  <si>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</si>
  <si>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</si>
  <si>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</si>
  <si>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</si>
  <si>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</si>
  <si>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</si>
  <si>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</si>
  <si>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</si>
  <si>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</si>
  <si>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</si>
  <si>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</si>
  <si>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</si>
  <si>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</si>
  <si>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</si>
  <si>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</si>
  <si>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</si>
  <si>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</si>
  <si>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</si>
  <si>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</si>
  <si>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</si>
  <si>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</si>
  <si>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</si>
  <si>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</si>
  <si>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</si>
  <si>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</si>
  <si>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</si>
  <si>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</si>
  <si>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</si>
  <si>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</si>
  <si>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</si>
  <si>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</si>
  <si>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</si>
  <si>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</si>
  <si>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</si>
  <si>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</si>
  <si>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</si>
  <si>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</si>
  <si>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</si>
  <si>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</si>
  <si>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</si>
  <si>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</si>
  <si>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</si>
  <si>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</si>
  <si>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</si>
  <si>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</si>
  <si>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</si>
  <si>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</si>
  <si>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</si>
  <si>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</si>
  <si>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</si>
  <si>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</si>
  <si>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</si>
  <si>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</si>
  <si>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</si>
  <si>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</si>
  <si>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</si>
  <si>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</si>
  <si>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</si>
  <si>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</si>
  <si>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</si>
  <si>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</si>
  <si>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</si>
  <si>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</si>
  <si>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</si>
  <si>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</si>
  <si>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</si>
  <si>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</si>
  <si>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</si>
  <si>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</si>
  <si>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</si>
  <si>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</si>
  <si>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</si>
  <si>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</si>
  <si>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</si>
  <si>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</si>
  <si>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</si>
  <si>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</si>
  <si>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</si>
  <si>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</si>
  <si>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</si>
  <si>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</si>
  <si>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</si>
  <si>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</si>
  <si>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</si>
  <si>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</si>
  <si>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</si>
  <si>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</si>
  <si>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</si>
  <si>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</si>
  <si>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</si>
  <si>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</si>
  <si>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</si>
  <si>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</si>
  <si>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</si>
  <si>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</si>
  <si>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</si>
  <si>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</si>
  <si>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</si>
  <si>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</si>
  <si>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</si>
  <si>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</si>
  <si>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</si>
  <si>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</si>
  <si>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</si>
  <si>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</si>
  <si>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</si>
  <si>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</si>
  <si>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</si>
  <si>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</si>
  <si>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</si>
  <si>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</si>
  <si>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</si>
  <si>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</si>
  <si>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</si>
  <si>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</si>
  <si>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</si>
  <si>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</si>
  <si>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</si>
  <si>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</si>
  <si>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</si>
  <si>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</si>
  <si>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</si>
  <si>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</si>
  <si>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</si>
  <si>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</si>
  <si>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</si>
  <si>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</si>
  <si>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</si>
  <si>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</si>
  <si>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</si>
  <si>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</si>
  <si>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</si>
  <si>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</si>
  <si>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</si>
  <si>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</si>
  <si>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</si>
  <si>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</si>
  <si>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</si>
  <si>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</si>
  <si>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</si>
  <si>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</si>
  <si>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</si>
  <si>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</si>
  <si>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</si>
  <si>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</si>
  <si>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</si>
  <si>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</si>
  <si>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</si>
  <si>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</si>
  <si>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</si>
  <si>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</si>
  <si>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</si>
  <si>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</si>
  <si>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</si>
  <si>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</si>
  <si>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</si>
  <si>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</si>
  <si>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</si>
  <si>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</si>
  <si>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</si>
  <si>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</si>
  <si>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</si>
  <si>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</si>
  <si>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</si>
  <si>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</si>
  <si>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</si>
  <si>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</si>
  <si>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</si>
  <si>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</si>
  <si>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</si>
  <si>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</si>
  <si>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</si>
  <si>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</si>
  <si>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</si>
  <si>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</si>
  <si>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</si>
  <si>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</si>
  <si>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</si>
  <si>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</si>
  <si>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</si>
  <si>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</si>
  <si>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</si>
  <si>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</si>
  <si>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</si>
  <si>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</si>
  <si>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</si>
  <si>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</si>
  <si>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</si>
  <si>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</si>
  <si>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</si>
  <si>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</si>
  <si>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</si>
  <si>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</si>
  <si>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</si>
  <si>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</si>
  <si>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</si>
  <si>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</si>
  <si>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</si>
  <si>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</si>
  <si>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</si>
  <si>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</si>
  <si>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</si>
  <si>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</si>
  <si>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</si>
  <si>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</si>
  <si>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</si>
  <si>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</si>
  <si>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</si>
  <si>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</si>
  <si>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</si>
  <si>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</si>
  <si>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</si>
  <si>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</si>
  <si>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</si>
  <si>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</si>
  <si>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</si>
  <si>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</si>
  <si>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</si>
  <si>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</si>
  <si>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</si>
  <si>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</si>
  <si>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</si>
  <si>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</si>
  <si>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</si>
  <si>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</si>
  <si>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</si>
  <si>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</si>
  <si>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</si>
  <si>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</si>
  <si>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</si>
  <si>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</si>
  <si>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</si>
  <si>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</si>
  <si>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</si>
  <si>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</si>
  <si>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</si>
  <si>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</si>
  <si>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</si>
  <si>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</si>
  <si>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</si>
  <si>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</si>
  <si>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</si>
  <si>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</si>
  <si>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</si>
  <si>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</si>
  <si>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</si>
  <si>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</si>
  <si>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</si>
  <si>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</si>
  <si>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</si>
  <si>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</si>
  <si>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</si>
  <si>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</si>
  <si>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</si>
  <si>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</si>
  <si>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</si>
  <si>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</si>
  <si>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</si>
  <si>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</si>
  <si>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</si>
  <si>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</si>
  <si>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</si>
  <si>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</si>
  <si>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</si>
  <si>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</si>
  <si>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</si>
  <si>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</si>
  <si>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</si>
  <si>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</si>
  <si>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</si>
  <si>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</si>
  <si>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</si>
  <si>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</si>
  <si>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</si>
  <si>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</si>
  <si>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</si>
  <si>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</si>
  <si>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</si>
  <si>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</si>
  <si>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</si>
  <si>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</si>
  <si>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</si>
  <si>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</si>
  <si>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</si>
  <si>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</si>
  <si>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</si>
  <si>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</si>
  <si>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</si>
  <si>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</si>
  <si>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</si>
  <si>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</si>
  <si>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</si>
  <si>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</si>
  <si>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</si>
  <si>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</si>
  <si>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</si>
  <si>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</si>
  <si>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</si>
  <si>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</si>
  <si>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</si>
  <si>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</si>
  <si>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</si>
  <si>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</si>
  <si>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</si>
  <si>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</si>
  <si>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</si>
  <si>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</si>
  <si>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</si>
  <si>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</si>
  <si>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</si>
  <si>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</si>
  <si>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</si>
  <si>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</si>
  <si>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</si>
  <si>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</si>
  <si>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</si>
  <si>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</si>
  <si>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</si>
  <si>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</si>
  <si>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</si>
  <si>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</si>
  <si>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</si>
  <si>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</si>
  <si>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</si>
  <si>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</si>
  <si>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</si>
  <si>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</si>
  <si>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</si>
  <si>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</si>
  <si>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</si>
  <si>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</si>
  <si>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</si>
  <si>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</si>
  <si>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</si>
  <si>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</si>
  <si>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</si>
  <si>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</si>
  <si>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</si>
  <si>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</si>
  <si>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</si>
  <si>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</si>
  <si>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</si>
  <si>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</si>
  <si>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</si>
  <si>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</si>
  <si>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</si>
  <si>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</si>
  <si>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</si>
  <si>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</si>
  <si>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</si>
  <si>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</si>
  <si>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</si>
  <si>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</si>
  <si>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</si>
  <si>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</si>
  <si>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</si>
  <si>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</si>
  <si>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</si>
  <si>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</si>
  <si>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</si>
  <si>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</si>
  <si>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</si>
  <si>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</si>
  <si>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</si>
  <si>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</si>
  <si>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</si>
  <si>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</si>
  <si>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</si>
  <si>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</si>
  <si>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</si>
  <si>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</si>
  <si>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</si>
  <si>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</si>
  <si>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</si>
  <si>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</si>
  <si>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</si>
  <si>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</si>
  <si>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</si>
  <si>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</si>
  <si>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</si>
  <si>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</si>
  <si>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</si>
  <si>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</si>
  <si>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</si>
  <si>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</si>
  <si>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</si>
  <si>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</si>
  <si>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</si>
  <si>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</si>
  <si>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</si>
  <si>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</si>
  <si>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</si>
  <si>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</si>
  <si>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</si>
  <si>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</si>
  <si>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</si>
  <si>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</si>
  <si>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</si>
  <si>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</si>
  <si>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</si>
  <si>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</si>
  <si>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no PCM</t>
  </si>
  <si>
    <t xml:space="preserve">sceco blackout and team saved hub sites </t>
  </si>
  <si>
    <t>PCM-20251003-00000555</t>
  </si>
  <si>
    <t xml:space="preserve">ETA 110 min </t>
  </si>
  <si>
    <t xml:space="preserve">ETA 150 min </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</si>
  <si>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</si>
  <si>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</si>
  <si>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</si>
  <si>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</si>
  <si>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</si>
  <si>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 xml:space="preserve"> PCM-20251003-00000064</t>
  </si>
  <si>
    <t>jed0217</t>
  </si>
  <si>
    <t xml:space="preserve">No connection to unit/ still site has access issue  as door is closed and haris not answer </t>
  </si>
  <si>
    <t xml:space="preserve"> PCM-20251003-00000569 </t>
  </si>
  <si>
    <t>EM team on the way need 70 Min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</si>
  <si>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</si>
  <si>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</si>
  <si>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</si>
  <si>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</si>
  <si>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PCM-20251003-00000624</t>
  </si>
  <si>
    <t>EM Team on the way ETA: 70 Mins</t>
  </si>
  <si>
    <t>mkjd0831</t>
  </si>
  <si>
    <t>PCM-20250929-00001062</t>
  </si>
  <si>
    <t>Minor</t>
  </si>
  <si>
    <t>Cell down due to obsolete module shortage ( issue esclated to LATIS team and waiting their support to arrange modules)</t>
  </si>
  <si>
    <t>PCM-20250926-00001863</t>
  </si>
  <si>
    <t>PCM-20251002-00002053</t>
  </si>
  <si>
    <t>PCM-20251003-00000180</t>
  </si>
  <si>
    <t>Cell &amp; sectors flapping due Rectifier module issue / under Arrangement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</si>
</sst>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8" totalsRowShown="0" headerRowDxfId="174" dataDxfId="173" headerRowBorderDxfId="171" tableBorderDxfId="172" totalsRowBorderDxfId="170">
  <autoFilter ref="A1:L58"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8">
    <sortCondition ref="H1:H58"/>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40" totalsRowShown="0" headerRowDxfId="157" dataDxfId="156" headerRowBorderDxfId="154" tableBorderDxfId="155" totalsRowBorderDxfId="153">
  <autoFilter ref="A1:CJ3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0" totalsRowShown="0" headerRowDxfId="64" dataDxfId="63" headerRowBorderDxfId="61" tableBorderDxfId="62">
  <autoFilter ref="A1:L1230"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2" totalsRowShown="0" headerRowDxfId="48" dataDxfId="47" headerRowBorderDxfId="45" tableBorderDxfId="46" totalsRowBorderDxfId="44">
  <autoFilter ref="A1:L5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7" totalsRowShown="0" headerRowDxfId="15" dataDxfId="14" headerRowBorderDxfId="12" tableBorderDxfId="13">
  <autoFilter ref="A1:L317"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8"/>
  <sheetViews>
    <sheetView workbookViewId="0">
      <selection activeCell="D3" sqref="D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270.50221678240632</v>
      </c>
      <c r="H2" s="90">
        <v>45662.943402777775</v>
      </c>
      <c r="I2" s="73" t="str">
        <f>IFERROR(VLOOKUP(D2,DB!A:F,6,0),"")</f>
        <v>Generator-SG</v>
      </c>
      <c r="J2" s="73" t="str">
        <f>IFERROR(VLOOKUP(D2,DB!A:G,7,0),"")</f>
        <v>Dead</v>
      </c>
      <c r="K2" s="81" t="s">
        <v>38965</v>
      </c>
      <c r="L2" s="79" t="str">
        <f>IFERROR(VLOOKUP(D2,DB!A:I,9,0),"")</f>
        <v>Latis</v>
      </c>
    </row>
    <row r="3" spans="1:12" ht="15" customHeight="1">
      <c r="A3" s="63"/>
      <c r="B3" s="73" t="str">
        <f>IFERROR(VLOOKUP(D3,DB!A:K,11,0),"")</f>
        <v/>
      </c>
      <c r="C3" s="64"/>
      <c r="D3" s="64"/>
      <c r="E3" s="65"/>
      <c r="F3" s="66"/>
      <c r="G3" s="67">
        <f ca="1">IFERROR(NOW()-F3,"")</f>
        <v>45933.450642708332</v>
      </c>
      <c r="H3" s="68"/>
      <c r="I3" s="73" t="str">
        <f>IFERROR(VLOOKUP(D3,DB!A:F,6,0),"")</f>
        <v/>
      </c>
      <c r="J3" s="73" t="str">
        <f>IFERROR(VLOOKUP(D3,DB!A:G,7,0),"")</f>
        <v/>
      </c>
      <c r="K3" s="69"/>
      <c r="L3" s="70" t="str">
        <f>IFERROR(VLOOKUP(D3,DB!A:I,9,0),"")</f>
        <v/>
      </c>
    </row>
    <row r="4" spans="1:12" ht="15" customHeight="1">
      <c r="A4" s="63"/>
      <c r="B4" s="73" t="str">
        <f>IFERROR(VLOOKUP(D4,DB!A:K,11,0),"")</f>
        <v/>
      </c>
      <c r="C4" s="64"/>
      <c r="D4" s="64"/>
      <c r="E4" s="65"/>
      <c r="F4" s="66"/>
      <c r="G4" s="67">
        <f ca="1">IFERROR(NOW()-F4,"")</f>
        <v>45933.450642708332</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45933.450642708332</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45933.450642708332</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45933.450642708332</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45933.450642708332</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45933.450642708332</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45933.450642708332</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45933.450642708332</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45933.450642708332</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45933.450642708332</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45933.450642708332</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45933.450642708332</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45933.450642708332</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45933.450642708332</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45933.450642708332</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45933.450642708332</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45933.450642708332</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45933.450642708332</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45933.450642708332</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45933.450642708332</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45933.450642708332</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45933.450642708332</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45933.450642708332</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45933.450642708332</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45933.450642708332</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45933.450642708332</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45933.450642708332</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45933.450642708332</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45933.450642708332</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45933.450642708332</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45933.450642708332</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45933.450642708332</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45933.450642708332</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45933.450642708332</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45933.450642708332</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45933.450642708332</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45933.450642708332</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45933.450642708332</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45933.450642708332</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45933.450642708332</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45933.450642708332</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45933.450642708332</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45933.450642708332</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45933.450642708332</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45933.450642708332</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45933.450642708332</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45933.450642708332</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45933.450642708332</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45933.450642708332</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45933.450642708332</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45933.450642708332</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45933.450642708332</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45933.450642708332</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45933.450642708332</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45933.450642708332</v>
      </c>
      <c r="H58" s="68"/>
      <c r="I58" s="73" t="str">
        <f>IFERROR(VLOOKUP(D58,DB!A:F,6,0),"")</f>
        <v/>
      </c>
      <c r="J58" s="73" t="str">
        <f>IFERROR(VLOOKUP(D58,DB!A:G,7,0),"")</f>
        <v/>
      </c>
      <c r="K58" s="69"/>
      <c r="L58" s="70" t="str">
        <f>IFERROR(VLOOKUP(D58,DB!A:I,9,0),"")</f>
        <v/>
      </c>
    </row>
  </sheetData>
  <customSheetViews>
    <customSheetView guid="{F6042A99-DD27-4453-835D-0834D95730CC}" filter="1" showAutoFilter="1">
      <pageMargins left="0" right="0" top="0" bottom="0" header="0" footer="0"/>
      <autoFilter ref="B1:M1" xr:uid="{2EAB8C49-42BC-4D56-A4DA-1FEFE9954331}"/>
    </customSheetView>
  </customSheetViews>
  <dataValidations count="2">
    <dataValidation allowBlank="1" showInputMessage="1" showErrorMessage="1" sqref="E1" xr:uid="{5DBA255D-CDD9-49FB-AD3C-AF70AB4EE696}"/>
    <dataValidation type="list" allowBlank="1" showInputMessage="1" showErrorMessage="1" sqref="E2:E58"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40"/>
  <sheetViews>
    <sheetView workbookViewId="0">
      <selection activeCell="K9" sqref="K9"/>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38966</v>
      </c>
      <c r="N1" s="103" t="s">
        <v>38967</v>
      </c>
      <c r="O1" s="103" t="s">
        <v>38968</v>
      </c>
      <c r="P1" s="103" t="s">
        <v>38969</v>
      </c>
      <c r="Q1" s="103" t="s">
        <v>38970</v>
      </c>
      <c r="R1" s="103" t="s">
        <v>38971</v>
      </c>
      <c r="S1" s="103" t="s">
        <v>38972</v>
      </c>
      <c r="T1" s="103" t="s">
        <v>38973</v>
      </c>
      <c r="U1" s="103" t="s">
        <v>38974</v>
      </c>
      <c r="V1" s="103" t="s">
        <v>38975</v>
      </c>
      <c r="W1" s="103" t="s">
        <v>38976</v>
      </c>
      <c r="X1" s="103" t="s">
        <v>38977</v>
      </c>
      <c r="Y1" s="103" t="s">
        <v>38978</v>
      </c>
      <c r="Z1" s="103" t="s">
        <v>38979</v>
      </c>
      <c r="AA1" s="103" t="s">
        <v>38980</v>
      </c>
      <c r="AB1" s="103" t="s">
        <v>38981</v>
      </c>
      <c r="AC1" s="103" t="s">
        <v>38982</v>
      </c>
      <c r="AD1" s="103" t="s">
        <v>38983</v>
      </c>
      <c r="AE1" s="103" t="s">
        <v>38984</v>
      </c>
      <c r="AF1" s="103" t="s">
        <v>38985</v>
      </c>
      <c r="AG1" s="103" t="s">
        <v>38986</v>
      </c>
      <c r="AH1" s="103" t="s">
        <v>38987</v>
      </c>
      <c r="AI1" s="103" t="s">
        <v>38988</v>
      </c>
      <c r="AJ1" s="103" t="s">
        <v>38989</v>
      </c>
      <c r="AK1" s="103" t="s">
        <v>38990</v>
      </c>
      <c r="AL1" s="103" t="s">
        <v>38991</v>
      </c>
      <c r="AM1" s="103" t="s">
        <v>38992</v>
      </c>
      <c r="AN1" s="103" t="s">
        <v>38993</v>
      </c>
      <c r="AO1" s="103" t="s">
        <v>38994</v>
      </c>
      <c r="AP1" s="103" t="s">
        <v>38995</v>
      </c>
      <c r="AQ1" s="103" t="s">
        <v>38996</v>
      </c>
      <c r="AR1" s="103" t="s">
        <v>38997</v>
      </c>
      <c r="AS1" s="103" t="s">
        <v>38998</v>
      </c>
      <c r="AT1" s="103" t="s">
        <v>38999</v>
      </c>
      <c r="AU1" s="103" t="s">
        <v>39000</v>
      </c>
      <c r="AV1" s="103" t="s">
        <v>39001</v>
      </c>
      <c r="AW1" s="103" t="s">
        <v>39002</v>
      </c>
      <c r="AX1" s="103" t="s">
        <v>39003</v>
      </c>
      <c r="AY1" s="103" t="s">
        <v>39004</v>
      </c>
      <c r="AZ1" s="103" t="s">
        <v>39005</v>
      </c>
      <c r="BA1" s="103" t="s">
        <v>39006</v>
      </c>
      <c r="BB1" s="103" t="s">
        <v>39007</v>
      </c>
      <c r="BC1" s="103" t="s">
        <v>39008</v>
      </c>
      <c r="BD1" s="103" t="s">
        <v>39009</v>
      </c>
      <c r="BE1" s="103" t="s">
        <v>39010</v>
      </c>
      <c r="BF1" s="103" t="s">
        <v>39011</v>
      </c>
      <c r="BG1" s="103" t="s">
        <v>39012</v>
      </c>
      <c r="BH1" s="103" t="s">
        <v>39013</v>
      </c>
      <c r="BI1" s="103" t="s">
        <v>39014</v>
      </c>
      <c r="BJ1" s="103" t="s">
        <v>39015</v>
      </c>
      <c r="BK1" s="103" t="s">
        <v>39016</v>
      </c>
      <c r="BL1" s="103" t="s">
        <v>39017</v>
      </c>
      <c r="BM1" s="103" t="s">
        <v>39018</v>
      </c>
      <c r="BN1" s="103" t="s">
        <v>39019</v>
      </c>
      <c r="BO1" s="103" t="s">
        <v>39020</v>
      </c>
      <c r="BP1" s="103" t="s">
        <v>39021</v>
      </c>
      <c r="BQ1" s="103" t="s">
        <v>39022</v>
      </c>
      <c r="BR1" s="103" t="s">
        <v>39023</v>
      </c>
      <c r="BS1" s="103" t="s">
        <v>39024</v>
      </c>
      <c r="BT1" s="103" t="s">
        <v>39025</v>
      </c>
      <c r="BU1" s="103" t="s">
        <v>39026</v>
      </c>
      <c r="BV1" s="103" t="s">
        <v>39027</v>
      </c>
      <c r="BW1" s="103" t="s">
        <v>39028</v>
      </c>
      <c r="BX1" s="103" t="s">
        <v>39029</v>
      </c>
      <c r="BY1" s="103" t="s">
        <v>39030</v>
      </c>
      <c r="BZ1" s="103" t="s">
        <v>39031</v>
      </c>
      <c r="CA1" s="103" t="s">
        <v>39032</v>
      </c>
      <c r="CB1" s="103" t="s">
        <v>39033</v>
      </c>
      <c r="CC1" s="103" t="s">
        <v>39034</v>
      </c>
      <c r="CD1" s="103" t="s">
        <v>39035</v>
      </c>
      <c r="CE1" s="103" t="s">
        <v>39036</v>
      </c>
      <c r="CF1" s="103" t="s">
        <v>39037</v>
      </c>
      <c r="CG1" s="103" t="s">
        <v>39038</v>
      </c>
      <c r="CH1" s="103" t="s">
        <v>39039</v>
      </c>
      <c r="CI1" s="103" t="s">
        <v>39040</v>
      </c>
      <c r="CJ1" s="103" t="s">
        <v>39041</v>
      </c>
    </row>
    <row r="2" spans="1:88" s="82" customFormat="1" ht="31.5" customHeight="1">
      <c r="A2" s="75" t="s">
        <v>39042</v>
      </c>
      <c r="B2" s="75" t="s">
        <v>27</v>
      </c>
      <c r="C2" s="75">
        <v>1</v>
      </c>
      <c r="D2" s="75" t="s">
        <v>19278</v>
      </c>
      <c r="E2" s="100" t="s">
        <v>39043</v>
      </c>
      <c r="F2" s="88">
        <v>45322.056979166664</v>
      </c>
      <c r="G2" s="89" t="s">
        <v>39044</v>
      </c>
      <c r="H2" s="102">
        <v>45322.050729166665</v>
      </c>
      <c r="I2" s="75" t="s">
        <v>83</v>
      </c>
      <c r="J2" s="75" t="s">
        <v>65</v>
      </c>
      <c r="K2" s="101" t="s">
        <v>39045</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39046</v>
      </c>
      <c r="B3" s="75" t="str">
        <f>IFERROR(VLOOKUP(D3,DB!A:K,11,0),"")</f>
        <v>R2</v>
      </c>
      <c r="C3" s="75">
        <v>1</v>
      </c>
      <c r="D3" s="75" t="s">
        <v>31039</v>
      </c>
      <c r="E3" s="100" t="s">
        <v>39043</v>
      </c>
      <c r="F3" s="88">
        <v>45691.651782407411</v>
      </c>
      <c r="G3" s="89">
        <f ca="1">IFERROR(NOW()-F3,"-")</f>
        <v>241.79886030092166</v>
      </c>
      <c r="H3" s="102">
        <v>45691.645879629628</v>
      </c>
      <c r="I3" s="75" t="str">
        <f>IFERROR(VLOOKUP(D3,DB!A:F,6,0),"")</f>
        <v>Generator-SG</v>
      </c>
      <c r="J3" s="75" t="str">
        <f>IFERROR(VLOOKUP(D3,DB!A:G,7,0),"")</f>
        <v>Vandalized</v>
      </c>
      <c r="K3" s="101" t="s">
        <v>39047</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39048</v>
      </c>
      <c r="B4" s="75" t="str">
        <f>IFERROR(VLOOKUP(D4,DB!A:K,11,0),"")</f>
        <v>R2</v>
      </c>
      <c r="C4" s="75">
        <v>1</v>
      </c>
      <c r="D4" s="75" t="s">
        <v>31078</v>
      </c>
      <c r="E4" s="88" t="s">
        <v>38964</v>
      </c>
      <c r="F4" s="88">
        <v>45806.727083333331</v>
      </c>
      <c r="G4" s="89">
        <f ca="1">IFERROR(NOW()-F4,"-")</f>
        <v>126.72355937500106</v>
      </c>
      <c r="H4" s="88">
        <v>45791.543067129627</v>
      </c>
      <c r="I4" s="75" t="str">
        <f>IFERROR(VLOOKUP(D4,DB!A:F,6,0),"")</f>
        <v>SCECO</v>
      </c>
      <c r="J4" s="75" t="str">
        <f>IFERROR(VLOOKUP(D4,DB!A:G,7,0),"")</f>
        <v>No BB Shifted</v>
      </c>
      <c r="K4" s="101" t="s">
        <v>39049</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39050</v>
      </c>
      <c r="B5" s="75" t="str">
        <f>IFERROR(VLOOKUP(D5,DB!A:K,11,0),"")</f>
        <v>R2</v>
      </c>
      <c r="C5" s="75">
        <v>1</v>
      </c>
      <c r="D5" s="75" t="s">
        <v>29168</v>
      </c>
      <c r="E5" s="100" t="s">
        <v>38964</v>
      </c>
      <c r="F5" s="88">
        <v>45824.999837962961</v>
      </c>
      <c r="G5" s="89">
        <f ca="1">IFERROR(NOW()-F5,"-")</f>
        <v>108.45080474537099</v>
      </c>
      <c r="H5" s="88">
        <v>45824.993587962963</v>
      </c>
      <c r="I5" s="75" t="str">
        <f>IFERROR(VLOOKUP(D5,DB!A:F,6,0),"")</f>
        <v>Generator-SG</v>
      </c>
      <c r="J5" s="75" t="str">
        <f>IFERROR(VLOOKUP(D5,DB!A:G,7,0),"")</f>
        <v>Good</v>
      </c>
      <c r="K5" s="101" t="s">
        <v>39051</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39052</v>
      </c>
      <c r="B6" s="18" t="str">
        <f>IFERROR(VLOOKUP(D6,DB!A:K,11,0),"")</f>
        <v>R2</v>
      </c>
      <c r="C6" s="18">
        <v>1</v>
      </c>
      <c r="D6" s="18" t="s">
        <v>27483</v>
      </c>
      <c r="E6" s="131"/>
      <c r="F6" s="132"/>
      <c r="G6" s="133">
        <f ca="1">IFERROR(NOW()-F6,"-")</f>
        <v>45933.450642708332</v>
      </c>
      <c r="H6" s="132">
        <v>45933.366620370369</v>
      </c>
      <c r="I6" s="18" t="str">
        <f>IFERROR(VLOOKUP(D6,DB!A:F,6,0),"")</f>
        <v>SCECO</v>
      </c>
      <c r="J6" s="18" t="str">
        <f>IFERROR(VLOOKUP(D6,DB!A:G,7,0),"")</f>
        <v>Vandalized</v>
      </c>
      <c r="K6" s="19" t="s">
        <v>39053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39054</v>
      </c>
      <c r="B7" s="18" t="str">
        <f>IFERROR(VLOOKUP(D7,DB!A:K,11,0),"")</f>
        <v>R2</v>
      </c>
      <c r="C7" s="18">
        <v>2</v>
      </c>
      <c r="D7" s="18" t="s">
        <v>27473</v>
      </c>
      <c r="E7" s="131" t="s">
        <v>38964</v>
      </c>
      <c r="F7" s="132">
        <v>45933.380208333336</v>
      </c>
      <c r="G7" s="133">
        <f ca="1">IFERROR(NOW()-F7,"-")</f>
        <v>7.0434374996693805E-2</v>
      </c>
      <c r="H7" s="132">
        <v>45933.373888888891</v>
      </c>
      <c r="I7" s="18" t="str">
        <f>IFERROR(VLOOKUP(D7,DB!A:F,6,0),"")</f>
        <v>SCECO</v>
      </c>
      <c r="J7" s="18" t="str">
        <f>IFERROR(VLOOKUP(D7,DB!A:G,7,0),"")</f>
        <v>Dead</v>
      </c>
      <c r="K7" s="19" t="s">
        <v>39055</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t="s">
        <v>39052</v>
      </c>
      <c r="B8" s="18" t="str">
        <f>IFERROR(VLOOKUP(D8,DB!A:K,11,0),"")</f>
        <v>R2</v>
      </c>
      <c r="C8" s="18">
        <v>2</v>
      </c>
      <c r="D8" s="18" t="s">
        <v>27302</v>
      </c>
      <c r="E8" s="131"/>
      <c r="F8" s="132"/>
      <c r="G8" s="133">
        <f ca="1">IFERROR(NOW()-F8,"-")</f>
        <v>45933.450642708332</v>
      </c>
      <c r="H8" s="132">
        <v>45933.374386574076</v>
      </c>
      <c r="I8" s="18" t="str">
        <f>IFERROR(VLOOKUP(D8,DB!A:F,6,0),"")</f>
        <v>SCECO</v>
      </c>
      <c r="J8" s="18" t="str">
        <f>IFERROR(VLOOKUP(D8,DB!A:G,7,0),"")</f>
        <v>Vandalized</v>
      </c>
      <c r="K8" s="19" t="s">
        <v>39056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45933.450642708332</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45933.450642708332</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45933.450642708332</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45933.450642708332</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45933.450642708332</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45933.450642708332</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45933.450642708332</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45933.450642708332</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45933.450642708332</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45933.450642708332</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45933.450642708332</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45933.450642708332</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45933.450642708332</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45933.450642708332</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45933.450642708332</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45933.450642708332</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45933.450642708332</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45933.450642708332</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45933.450642708332</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45933.450642708332</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45933.450642708332</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45933.450642708332</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45933.450642708332</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45933.450642708332</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45933.450642708332</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45933.450642708332</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45933.450642708332</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45933.450642708332</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45933.450642708332</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45933.450642708332</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45933.450642708332</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45933.450642708332</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45933.450642708332</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45933.450642708332</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45933.450642708332</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45933.450642708332</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45933.450642708332</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45933.450642708332</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45933.450642708332</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45933.450642708332</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45933.450642708332</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45933.450642708332</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45933.450642708332</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45933.450642708332</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45933.450642708332</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45933.450642708332</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45933.450642708332</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45933.450642708332</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45933.450642708332</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45933.450642708332</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45933.450642708332</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45933.450642708332</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45933.450642708332</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45933.450642708332</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45933.450642708332</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45933.450642708332</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45933.450642708332</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45933.450642708332</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45933.450642708332</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45933.450642708332</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45933.450642708332</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45933.450642708332</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45933.450642708332</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45933.450642708332</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45933.450642708332</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45933.450642708332</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45933.450642708332</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45933.450642708332</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45933.450642708332</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45933.450642708332</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45933.450642708332</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45933.450642708332</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45933.450642708332</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45933.450642708332</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45933.450642708332</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45933.450642708332</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45933.450642708332</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45933.450642708332</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45933.450642708332</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45933.450642708332</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45933.450642708332</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45933.450642708332</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45933.450642708332</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45933.450642708332</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45933.450642708332</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45933.450642708332</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45933.450642708332</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45933.450642708332</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45933.450642708332</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45933.450642708332</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45933.450642708332</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45933.450642708332</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45933.450642708332</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45933.450642708332</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45933.450642708332</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45933.450642708332</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45933.450642708332</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45933.450642708332</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45933.450642708332</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45933.450642708332</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45933.450642708332</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45933.450642708332</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45933.450642708332</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45933.450642708332</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45933.450642708332</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45933.450642708332</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45933.450642708332</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45933.450642708332</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45933.450642708332</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45933.450642708332</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45933.450642708332</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45933.450642708332</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45933.450642708332</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45933.450642708332</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45933.450642708332</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45933.450642708332</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45933.450642708332</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45933.450642708332</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45933.450642708332</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45933.450642708332</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45933.450642708332</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45933.450642708332</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45933.450642708332</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45933.450642708332</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45933.450642708332</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45933.450642708332</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45933.450642708332</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45933.450642708332</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45933.450642708332</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45933.450642708332</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45933.450642708332</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45933.450642708332</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45933.450642708332</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45933.450642708332</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45933.450642708332</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45933.450642708332</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45933.450642708332</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45933.450642708332</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45933.450642708332</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45933.450642708332</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45933.450642708332</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45933.450642708332</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45933.450642708332</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45933.450642708332</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45933.450642708332</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45933.450642708332</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45933.450642708332</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45933.450642708332</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45933.450642708332</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45933.450642708332</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45933.450642708332</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45933.450642708332</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45933.450642708332</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45933.450642708332</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45933.450642708332</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45933.450642708332</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45933.450642708332</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45933.450642708332</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45933.450642708332</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45933.450642708332</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45933.450642708332</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45933.450642708332</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45933.450642708332</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45933.450642708332</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45933.450642708332</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45933.450642708332</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45933.450642708332</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45933.450642708332</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45933.450642708332</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45933.450642708332</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45933.450642708332</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45933.450642708332</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45933.450642708332</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45933.450642708332</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45933.450642708332</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45933.450642708332</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45933.450642708332</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45933.450642708332</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45933.450642708332</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45933.450642708332</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45933.450642708332</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45933.450642708332</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45933.450642708332</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45933.450642708332</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45933.450642708332</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45933.450642708332</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45933.450642708332</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45933.450642708332</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45933.450642708332</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45933.450642708332</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45933.450642708332</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45933.450642708332</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45933.450642708332</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45933.450642708332</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45933.450642708332</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45933.450642708332</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45933.450642708332</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45933.450642708332</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45933.450642708332</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45933.450642708332</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45933.450642708332</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45933.450642708332</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45933.450642708332</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45933.450642708332</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45933.450642708332</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45933.450642708332</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45933.450642708332</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45933.450642708332</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45933.450642708332</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45933.450642708332</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45933.450642708332</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45933.450642708332</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45933.450642708332</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45933.450642708332</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45933.450642708332</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45933.450642708332</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45933.450642708332</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45933.450642708332</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45933.450642708332</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45933.450642708332</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45933.450642708332</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45933.450642708332</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45933.450642708332</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45933.450642708332</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45933.450642708332</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45933.450642708332</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45933.450642708332</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45933.450642708332</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45933.450642708332</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45933.450642708332</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45933.450642708332</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45933.450642708332</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45933.450642708332</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45933.450642708332</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45933.450642708332</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45933.450642708332</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45933.450642708332</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45933.450642708332</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45933.450642708332</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45933.450642708332</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45933.450642708332</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45933.450642708332</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45933.450642708332</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45933.450642708332</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45933.450642708332</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45933.450642708332</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45933.450642708332</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45933.450642708332</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45933.450642708332</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45933.450642708332</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45933.450642708332</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45933.450642708332</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45933.450642708332</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45933.450642708332</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45933.450642708332</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45933.450642708332</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45933.450642708332</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45933.450642708332</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45933.450642708332</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45933.450642708332</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45933.450642708332</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45933.450642708332</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45933.450642708332</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45933.450642708332</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45933.450642708332</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45933.450642708332</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45933.450642708332</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45933.450642708332</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45933.450642708332</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45933.450642708332</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45933.450642708332</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45933.450642708332</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45933.450642708332</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45933.450642708332</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45933.450642708332</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45933.450642708332</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45933.450642708332</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45933.450642708332</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45933.450642708332</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45933.450642708332</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45933.450642708332</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45933.450642708332</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45933.450642708332</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45933.450642708332</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45933.450642708332</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45933.450642708332</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45933.450642708332</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45933.450642708332</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45933.450642708332</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45933.450642708332</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45933.450642708332</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45933.450642708332</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45933.450642708332</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45933.450642708332</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45933.450642708332</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45933.450642708332</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45933.450642708332</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45933.450642708332</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45933.450642708332</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45933.450642708332</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45933.450642708332</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45933.450642708332</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45933.450642708332</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45933.450642708332</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45933.450642708332</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45933.450642708332</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45933.450642708332</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45933.450642708332</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45933.450642708332</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45933.450642708332</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45933.450642708332</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45933.450642708332</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45933.450642708332</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45933.450642708332</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45933.450642708332</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45933.450642708332</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45933.450642708332</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45933.450642708332</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45933.450642708332</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45933.450642708332</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45933.450642708332</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45933.450642708332</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45933.450642708332</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45933.450642708332</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45933.450642708332</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45933.450642708332</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45933.450642708332</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45933.450642708332</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45933.450642708332</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45933.450642708332</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45933.450642708332</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45933.450642708332</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sheetData>
  <dataValidations count="2">
    <dataValidation allowBlank="1" showInputMessage="1" showErrorMessage="1" sqref="E1" xr:uid="{4D935161-CDD3-4592-B877-3FB59C99E142}"/>
    <dataValidation type="list" allowBlank="1" showInputMessage="1" showErrorMessage="1" sqref="E3:E340"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0"/>
  <sheetViews>
    <sheetView workbookViewId="0">
      <selection activeCell="D2" sqref="D2:D8"/>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18"/>
      <c r="E2" s="18"/>
      <c r="F2" s="20"/>
      <c r="G2" s="21">
        <f t="shared" ref="G2:G63" ca="1" si="0">IFERROR(NOW()-F2,"-")</f>
        <v>45933.450642708332</v>
      </c>
      <c r="H2" s="22"/>
      <c r="I2" s="19" t="str">
        <f>IFERROR(VLOOKUP(D2,DB!A:F,6,0),"")</f>
        <v/>
      </c>
      <c r="J2" s="18" t="str">
        <f>IFERROR(VLOOKUP(D2,DB!A:G,7,0),"")</f>
        <v/>
      </c>
      <c r="K2" s="50"/>
      <c r="L2" s="23" t="str">
        <f>IFERROR(VLOOKUP(D2,DB!A:I,9,0),"")</f>
        <v/>
      </c>
    </row>
    <row r="3" spans="1:13" ht="15" customHeight="1">
      <c r="A3" s="19"/>
      <c r="B3" s="75" t="str">
        <f>IFERROR(VLOOKUP(D3,DB!A:K,11,0),"")</f>
        <v/>
      </c>
      <c r="C3" s="18"/>
      <c r="D3" s="75"/>
      <c r="E3" s="18"/>
      <c r="F3" s="20"/>
      <c r="G3" s="21">
        <f t="shared" ca="1" si="0"/>
        <v>45933.450642708332</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45933.450642708332</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45933.450642708332</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45933.450642708332</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45933.450642708332</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45933.450642708332</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45933.450642708332</v>
      </c>
      <c r="H9" s="22"/>
      <c r="I9" s="19" t="str">
        <f>IFERROR(VLOOKUP(D9,DB!A:F,6,0),"")</f>
        <v/>
      </c>
      <c r="J9" s="18" t="str">
        <f>IFERROR(VLOOKUP(D9,DB!A:G,7,0),"")</f>
        <v/>
      </c>
      <c r="K9" s="50"/>
      <c r="L9" s="23" t="str">
        <f>IFERROR(VLOOKUP(D9,DB!A:I,9,0),"")</f>
        <v/>
      </c>
    </row>
    <row r="10" spans="1:13" ht="15" customHeight="1">
      <c r="A10" s="19"/>
      <c r="B10" s="18" t="str">
        <f>IFERROR(VLOOKUP(#REF!,DB!A:K,11,0),"")</f>
        <v/>
      </c>
      <c r="C10" s="18"/>
      <c r="D10" s="18"/>
      <c r="E10" s="18"/>
      <c r="F10" s="20"/>
      <c r="G10" s="21">
        <f t="shared" ca="1" si="0"/>
        <v>45933.450642708332</v>
      </c>
      <c r="H10" s="22"/>
      <c r="I10" s="19" t="str">
        <f>IFERROR(VLOOKUP(#REF!,DB!A:F,6,0),"")</f>
        <v/>
      </c>
      <c r="J10" s="18" t="str">
        <f>IFERROR(VLOOKUP(#REF!,DB!A:G,7,0),"")</f>
        <v/>
      </c>
      <c r="K10" s="50"/>
      <c r="L10" s="23" t="str">
        <f>IFERROR(VLOOKUP(#REF!,DB!A:I,9,0),"")</f>
        <v/>
      </c>
    </row>
    <row r="11" spans="1:13" ht="15" customHeight="1">
      <c r="A11" s="19"/>
      <c r="B11" s="75" t="str">
        <f>IFERROR(VLOOKUP(D11,DB!A:K,11,0),"")</f>
        <v/>
      </c>
      <c r="C11" s="18"/>
      <c r="D11" s="18"/>
      <c r="E11" s="18"/>
      <c r="F11" s="20"/>
      <c r="G11" s="21">
        <f t="shared" ca="1" si="0"/>
        <v>45933.450642708332</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45933.450642708332</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45933.450642708332</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45933.450642708332</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45933.450642708332</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45933.450642708332</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45933.450642708332</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45933.450642708332</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45933.450642708332</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45933.450642708332</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45933.450642708332</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45933.450642708332</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45933.450642708332</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45933.450642708332</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45933.450642708332</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45933.450642708332</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45933.450642708332</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45933.450642708332</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45933.450642708332</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45933.450642708332</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45933.450642708332</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45933.450642708332</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45933.450642708332</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45933.450642708332</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45933.450642708332</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45933.450642708332</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45933.450642708332</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45933.450642708332</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45933.450642708332</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45933.450642708332</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45933.450642708332</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45933.450642708332</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45933.450642708332</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45933.450642708332</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45933.450642708332</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45933.450642708332</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45933.450642708332</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45933.450642708332</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45933.450642708332</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45933.450642708332</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45933.450642708332</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45933.450642708332</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45933.450642708332</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45933.450642708332</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45933.450642708332</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45933.450642708332</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45933.450642708332</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45933.450642708332</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45933.450642708332</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45933.450642708332</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45933.450642708332</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45933.450642708332</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45933.450642708332</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ref="G64:G127" ca="1" si="1">IFERROR(NOW()-F64,"-")</f>
        <v>45933.450642708332</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45933.450642708332</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45933.450642708332</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45933.450642708332</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45933.450642708332</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45933.450642708332</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45933.450642708332</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45933.450642708332</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45933.450642708332</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45933.450642708332</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45933.450642708332</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45933.450642708332</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45933.450642708332</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45933.450642708332</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45933.450642708332</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45933.450642708332</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45933.450642708332</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45933.450642708332</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45933.450642708332</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45933.450642708332</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45933.450642708332</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45933.450642708332</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45933.450642708332</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45933.450642708332</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45933.450642708332</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45933.450642708332</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45933.450642708332</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45933.450642708332</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45933.450642708332</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45933.450642708332</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45933.450642708332</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45933.450642708332</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45933.450642708332</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45933.450642708332</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45933.450642708332</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45933.450642708332</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45933.450642708332</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45933.450642708332</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45933.450642708332</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45933.450642708332</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45933.450642708332</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45933.450642708332</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45933.450642708332</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45933.450642708332</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45933.450642708332</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45933.450642708332</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45933.450642708332</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45933.450642708332</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45933.450642708332</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45933.450642708332</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45933.450642708332</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45933.450642708332</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45933.450642708332</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45933.450642708332</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45933.450642708332</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45933.450642708332</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45933.450642708332</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45933.450642708332</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45933.450642708332</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45933.450642708332</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45933.450642708332</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45933.450642708332</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45933.450642708332</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45933.450642708332</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ref="G128:G191" ca="1" si="2">IFERROR(NOW()-F128,"-")</f>
        <v>45933.450642708332</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45933.450642708332</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45933.450642708332</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45933.450642708332</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45933.450642708332</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45933.450642708332</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45933.450642708332</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45933.450642708332</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45933.450642708332</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45933.450642708332</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45933.450642708332</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45933.450642708332</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45933.450642708332</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45933.450642708332</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45933.450642708332</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45933.450642708332</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45933.450642708332</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45933.450642708332</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45933.450642708332</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45933.450642708332</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45933.450642708332</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45933.450642708332</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45933.450642708332</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45933.450642708332</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45933.450642708332</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45933.450642708332</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45933.450642708332</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45933.450642708332</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45933.450642708332</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45933.450642708332</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45933.450642708332</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45933.450642708332</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45933.450642708332</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45933.450642708332</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45933.450642708332</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45933.450642708332</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45933.450642708332</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45933.450642708332</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45933.450642708332</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45933.450642708332</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45933.450642708332</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45933.450642708332</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45933.450642708332</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45933.450642708332</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45933.450642708332</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45933.450642708332</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45933.450642708332</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45933.450642708332</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45933.450642708332</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45933.450642708332</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45933.450642708332</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45933.450642708332</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45933.450642708332</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45933.450642708332</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45933.450642708332</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45933.450642708332</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45933.450642708332</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45933.450642708332</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45933.450642708332</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45933.450642708332</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45933.450642708332</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45933.450642708332</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45933.450642708332</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45933.450642708332</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ref="G192:G255" ca="1" si="3">IFERROR(NOW()-F192,"-")</f>
        <v>45933.450642708332</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45933.450642708332</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45933.450642708332</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45933.450642708332</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45933.450642708332</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45933.450642708332</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45933.450642708332</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45933.450642708332</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45933.450642708332</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45933.450642708332</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45933.450642708332</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45933.450642708332</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45933.450642708332</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45933.450642708332</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45933.450642708332</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45933.450642708332</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45933.450642708332</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45933.450642708332</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45933.450642708332</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45933.450642708332</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45933.450642708332</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45933.450642708332</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45933.450642708332</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45933.450642708332</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45933.450642708332</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45933.450642708332</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45933.450642708332</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45933.450642708332</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45933.450642708332</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45933.450642708332</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45933.450642708332</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45933.450642708332</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45933.450642708332</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45933.450642708332</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45933.450642708332</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45933.450642708332</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45933.450642708332</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45933.450642708332</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45933.450642708332</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45933.450642708332</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45933.450642708332</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45933.450642708332</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45933.450642708332</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45933.450642708332</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45933.450642708332</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45933.450642708332</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45933.450642708332</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45933.450642708332</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45933.450642708332</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45933.450642708332</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45933.450642708332</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45933.450642708332</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45933.450642708332</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45933.450642708332</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45933.450642708332</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45933.450642708332</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45933.450642708332</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45933.450642708332</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45933.450642708332</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45933.450642708332</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45933.450642708332</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45933.450642708332</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45933.450642708332</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45933.450642708332</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ref="G256:G319" ca="1" si="4">IFERROR(NOW()-F256,"-")</f>
        <v>45933.450642708332</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45933.450642708332</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45933.450642708332</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45933.450642708332</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45933.450642708332</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45933.450642708332</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45933.450642708332</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45933.450642708332</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45933.450642708332</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45933.450642708332</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45933.450642708332</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45933.450642708332</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45933.450642708332</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45933.450642708332</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45933.450642708332</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45933.450642708332</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45933.450642708332</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45933.450642708332</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45933.450642708332</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45933.450642708332</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45933.450642708332</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45933.450642708332</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45933.450642708332</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45933.450642708332</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45933.450642708332</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45933.450642708332</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45933.450642708332</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45933.450642708332</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45933.450642708332</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45933.450642708332</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45933.450642708332</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45933.450642708332</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45933.450642708332</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45933.450642708332</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45933.450642708332</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45933.450642708332</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45933.450642708332</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45933.450642708332</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45933.450642708332</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45933.450642708332</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45933.450642708332</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45933.450642708332</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45933.450642708332</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45933.450642708332</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45933.450642708332</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45933.450642708332</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45933.450642708332</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45933.450642708332</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45933.450642708332</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45933.450642708332</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45933.450642708332</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45933.450642708332</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45933.450642708332</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45933.450642708332</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45933.450642708332</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45933.450642708332</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45933.450642708332</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45933.450642708332</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45933.450642708332</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45933.450642708332</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45933.450642708332</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45933.450642708332</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45933.450642708332</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45933.450642708332</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ref="G320:G383" ca="1" si="5">IFERROR(NOW()-F320,"-")</f>
        <v>45933.450642708332</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45933.450642708332</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45933.450642708332</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45933.450642708332</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45933.450642708332</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45933.450642708332</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45933.450642708332</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45933.450642708332</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45933.450642708332</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45933.450642708332</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45933.450642708332</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45933.450642708332</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45933.450642708332</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45933.450642708332</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45933.450642708332</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45933.450642708332</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45933.450642708332</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45933.450642708332</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45933.450642708332</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45933.450642708332</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45933.450642708332</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45933.450642708332</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45933.450642708332</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45933.450642708332</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45933.450642708332</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45933.450642708332</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45933.450642708332</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45933.450642708332</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45933.450642708332</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45933.450642708332</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45933.450642708332</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45933.450642708332</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45933.450642708332</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45933.450642708332</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45933.450642708332</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45933.450642708332</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45933.450642708332</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45933.450642708332</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45933.450642708332</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45933.450642708332</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45933.450642708332</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45933.450642708332</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45933.450642708332</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45933.450642708332</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45933.450642708332</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45933.450642708332</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45933.450642708332</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45933.450642708332</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45933.450642708332</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45933.450642708332</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45933.450642708332</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45933.450642708332</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45933.450642708332</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45933.450642708332</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45933.450642708332</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45933.450642708332</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45933.450642708332</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45933.450642708332</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45933.450642708332</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45933.450642708332</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45933.450642708332</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45933.450642708332</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45933.450642708332</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45933.450642708332</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ref="G384:G447" ca="1" si="6">IFERROR(NOW()-F384,"-")</f>
        <v>45933.450642708332</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45933.450642708332</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45933.450642708332</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45933.450642708332</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45933.450642708332</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45933.450642708332</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45933.450642708332</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45933.450642708332</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45933.450642708332</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45933.450642708332</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45933.450642708332</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45933.450642708332</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45933.450642708332</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45933.450642708332</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45933.450642708332</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45933.450642708332</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45933.450642708332</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45933.450642708332</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45933.450642708332</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45933.450642708332</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45933.450642708332</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45933.450642708332</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45933.450642708332</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45933.450642708332</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45933.450642708332</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45933.450642708332</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45933.450642708332</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45933.450642708332</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45933.450642708332</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45933.450642708332</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45933.450642708332</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45933.450642708332</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45933.450642708332</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45933.450642708332</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45933.450642708332</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45933.450642708332</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45933.450642708332</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45933.450642708332</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45933.450642708332</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45933.450642708332</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45933.450642708332</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45933.450642708332</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45933.450642708332</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45933.450642708332</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45933.450642708332</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45933.450642708332</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45933.450642708332</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45933.450642708332</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45933.450642708332</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45933.450642708332</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45933.450642708332</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45933.450642708332</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45933.450642708332</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45933.450642708332</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45933.450642708332</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45933.450642708332</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45933.450642708332</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45933.450642708332</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45933.450642708332</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45933.450642708332</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45933.450642708332</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45933.450642708332</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45933.450642708332</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45933.450642708332</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ref="G448:G511" ca="1" si="7">IFERROR(NOW()-F448,"-")</f>
        <v>45933.450642708332</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45933.450642708332</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45933.450642708332</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45933.450642708332</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45933.450642708332</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45933.450642708332</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45933.450642708332</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45933.450642708332</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45933.450642708332</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45933.450642708332</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45933.450642708332</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45933.450642708332</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45933.450642708332</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45933.450642708332</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45933.450642708332</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45933.450642708332</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45933.450642708332</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45933.450642708332</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45933.450642708332</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45933.450642708332</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45933.450642708332</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45933.450642708332</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45933.450642708332</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45933.450642708332</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45933.450642708332</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45933.450642708332</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45933.450642708332</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45933.450642708332</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45933.450642708332</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45933.450642708332</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45933.450642708332</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45933.450642708332</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45933.450642708332</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45933.450642708332</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45933.450642708332</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45933.450642708332</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45933.450642708332</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45933.450642708332</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45933.450642708332</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45933.450642708332</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45933.450642708332</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45933.450642708332</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45933.450642708332</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45933.450642708332</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45933.450642708332</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45933.450642708332</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45933.450642708332</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45933.450642708332</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45933.450642708332</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45933.450642708332</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45933.450642708332</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45933.450642708332</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45933.450642708332</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45933.450642708332</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45933.450642708332</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45933.450642708332</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45933.450642708332</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45933.450642708332</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45933.450642708332</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45933.450642708332</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45933.450642708332</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45933.450642708332</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45933.450642708332</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45933.450642708332</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ref="G512:G575" ca="1" si="8">IFERROR(NOW()-F512,"-")</f>
        <v>45933.450642708332</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45933.450642708332</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45933.450642708332</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45933.450642708332</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45933.450642708332</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45933.450642708332</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45933.450642708332</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45933.450642708332</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45933.450642708332</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45933.450642708332</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45933.450642708332</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45933.450642708332</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45933.450642708332</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45933.450642708332</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45933.450642708332</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45933.450642708332</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45933.450642708332</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45933.450642708332</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45933.450642708332</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45933.450642708332</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45933.450642708332</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45933.450642708332</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45933.450642708332</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45933.450642708332</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45933.450642708332</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45933.450642708332</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45933.450642708332</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45933.450642708332</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45933.450642708332</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45933.450642708332</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45933.450642708332</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45933.450642708332</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45933.450642708332</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45933.450642708332</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45933.450642708332</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45933.450642708332</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45933.450642708332</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45933.450642708332</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45933.450642708332</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45933.450642708332</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45933.450642708332</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45933.450642708332</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45933.450642708332</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45933.450642708332</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45933.450642708332</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45933.450642708332</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45933.450642708332</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45933.450642708332</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45933.450642708332</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45933.450642708332</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45933.450642708332</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45933.450642708332</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45933.450642708332</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45933.450642708332</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45933.450642708332</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45933.450642708332</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45933.450642708332</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45933.450642708332</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45933.450642708332</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45933.450642708332</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45933.450642708332</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45933.450642708332</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45933.450642708332</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45933.450642708332</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ref="G576:G639" ca="1" si="9">IFERROR(NOW()-F576,"-")</f>
        <v>45933.450642708332</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45933.450642708332</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45933.450642708332</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45933.450642708332</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45933.450642708332</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45933.450642708332</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45933.450642708332</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45933.450642708332</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45933.450642708332</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45933.450642708332</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45933.450642708332</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45933.450642708332</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45933.450642708332</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45933.450642708332</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45933.450642708332</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45933.450642708332</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45933.450642708332</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45933.450642708332</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45933.450642708332</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45933.450642708332</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45933.450642708332</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45933.450642708332</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45933.450642708332</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45933.450642708332</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45933.450642708332</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45933.450642708332</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45933.450642708332</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45933.450642708332</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45933.450642708332</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45933.450642708332</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45933.450642708332</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45933.450642708332</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45933.450642708332</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45933.450642708332</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45933.450642708332</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45933.450642708332</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45933.450642708332</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45933.450642708332</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45933.450642708332</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45933.450642708332</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45933.450642708332</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45933.450642708332</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45933.450642708332</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45933.450642708332</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45933.450642708332</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45933.450642708332</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45933.450642708332</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45933.450642708332</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45933.450642708332</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45933.450642708332</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45933.450642708332</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45933.450642708332</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45933.450642708332</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45933.450642708332</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45933.450642708332</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45933.450642708332</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45933.450642708332</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45933.450642708332</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45933.450642708332</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45933.450642708332</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45933.450642708332</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45933.450642708332</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45933.450642708332</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45933.450642708332</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ref="G640:G703" ca="1" si="10">IFERROR(NOW()-F640,"-")</f>
        <v>45933.450642708332</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45933.450642708332</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45933.450642708332</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45933.450642708332</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45933.450642708332</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45933.450642708332</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45933.450642708332</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45933.450642708332</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45933.450642708332</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45933.450642708332</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45933.450642708332</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45933.450642708332</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45933.450642708332</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45933.450642708332</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45933.450642708332</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45933.450642708332</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45933.450642708332</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45933.450642708332</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45933.450642708332</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45933.450642708332</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45933.450642708332</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45933.450642708332</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45933.450642708332</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45933.450642708332</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45933.450642708332</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45933.450642708332</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45933.450642708332</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45933.450642708332</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45933.450642708332</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45933.450642708332</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45933.450642708332</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45933.450642708332</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45933.450642708332</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45933.450642708332</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45933.450642708332</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45933.450642708332</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45933.450642708332</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45933.450642708332</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45933.450642708332</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45933.450642708332</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45933.450642708332</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45933.450642708332</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45933.450642708332</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45933.450642708332</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45933.450642708332</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45933.450642708332</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45933.450642708332</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45933.450642708332</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45933.450642708332</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45933.450642708332</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45933.450642708332</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45933.450642708332</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45933.450642708332</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45933.450642708332</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45933.450642708332</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45933.450642708332</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45933.450642708332</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45933.450642708332</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45933.450642708332</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45933.450642708332</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45933.450642708332</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45933.450642708332</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45933.450642708332</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45933.450642708332</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ref="G704:G767" ca="1" si="11">IFERROR(NOW()-F704,"-")</f>
        <v>45933.450642708332</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45933.450642708332</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45933.450642708332</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45933.450642708332</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45933.450642708332</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45933.450642708332</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45933.450642708332</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45933.450642708332</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45933.450642708332</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45933.450642708332</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45933.450642708332</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45933.450642708332</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45933.450642708332</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45933.450642708332</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45933.450642708332</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45933.450642708332</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45933.450642708332</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45933.450642708332</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45933.450642708332</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45933.450642708332</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45933.450642708332</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45933.450642708332</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45933.450642708332</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45933.450642708332</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45933.450642708332</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45933.450642708332</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45933.450642708332</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45933.450642708332</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45933.450642708332</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45933.450642708332</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45933.450642708332</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45933.450642708332</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45933.450642708332</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45933.450642708332</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45933.450642708332</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45933.450642708332</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45933.450642708332</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45933.450642708332</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45933.450642708332</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45933.450642708332</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45933.450642708332</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45933.450642708332</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45933.450642708332</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45933.450642708332</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45933.450642708332</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45933.450642708332</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45933.450642708332</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45933.450642708332</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45933.450642708332</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45933.450642708332</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45933.450642708332</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45933.450642708332</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45933.450642708332</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45933.450642708332</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45933.450642708332</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45933.450642708332</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45933.450642708332</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45933.450642708332</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45933.450642708332</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45933.450642708332</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45933.450642708332</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45933.450642708332</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45933.450642708332</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45933.450642708332</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ref="G768:G831" ca="1" si="12">IFERROR(NOW()-F768,"-")</f>
        <v>45933.450642708332</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45933.450642708332</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45933.450642708332</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45933.450642708332</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45933.450642708332</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45933.450642708332</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45933.450642708332</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45933.450642708332</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45933.450642708332</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45933.450642708332</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45933.450642708332</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45933.450642708332</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45933.450642708332</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45933.450642708332</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45933.450642708332</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45933.450642708332</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45933.450642708332</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45933.450642708332</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45933.450642708332</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45933.450642708332</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45933.450642708332</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45933.450642708332</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45933.450642708332</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45933.450642708332</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45933.450642708332</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45933.450642708332</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45933.450642708332</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45933.450642708332</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45933.450642708332</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45933.450642708332</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45933.450642708332</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45933.450642708332</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45933.450642708332</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45933.450642708332</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45933.450642708332</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45933.450642708332</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45933.450642708332</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45933.450642708332</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45933.450642708332</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45933.450642708332</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45933.450642708332</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45933.450642708332</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45933.450642708332</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45933.450642708332</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45933.450642708332</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45933.450642708332</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45933.450642708332</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45933.450642708332</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45933.450642708332</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45933.450642708332</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45933.450642708332</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45933.450642708332</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45933.450642708332</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45933.450642708332</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45933.450642708332</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45933.450642708332</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45933.450642708332</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45933.450642708332</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45933.450642708332</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45933.450642708332</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45933.450642708332</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45933.450642708332</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45933.450642708332</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45933.450642708332</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ref="G832:G895" ca="1" si="13">IFERROR(NOW()-F832,"-")</f>
        <v>45933.450642708332</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45933.450642708332</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45933.450642708332</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45933.450642708332</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45933.450642708332</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45933.450642708332</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45933.450642708332</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45933.450642708332</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45933.450642708332</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45933.450642708332</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45933.450642708332</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45933.450642708332</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45933.450642708332</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45933.450642708332</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45933.450642708332</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45933.450642708332</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45933.450642708332</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45933.450642708332</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45933.450642708332</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45933.450642708332</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45933.450642708332</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45933.450642708332</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45933.450642708332</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45933.450642708332</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45933.450642708332</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45933.450642708332</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45933.450642708332</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45933.450642708332</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45933.450642708332</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45933.450642708332</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45933.450642708332</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45933.450642708332</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45933.450642708332</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45933.450642708332</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45933.450642708332</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45933.450642708332</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45933.450642708332</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45933.450642708332</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45933.450642708332</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45933.450642708332</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45933.450642708332</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45933.450642708332</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45933.450642708332</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45933.450642708332</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45933.450642708332</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45933.450642708332</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45933.450642708332</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45933.450642708332</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45933.450642708332</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45933.450642708332</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45933.450642708332</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45933.450642708332</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45933.450642708332</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45933.450642708332</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45933.450642708332</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45933.450642708332</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45933.450642708332</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45933.450642708332</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45933.450642708332</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45933.450642708332</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45933.450642708332</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45933.450642708332</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45933.450642708332</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45933.450642708332</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ref="G896:G959" ca="1" si="14">IFERROR(NOW()-F896,"-")</f>
        <v>45933.450642708332</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45933.450642708332</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45933.450642708332</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45933.450642708332</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45933.450642708332</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45933.450642708332</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45933.450642708332</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45933.450642708332</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45933.450642708332</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45933.450642708332</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45933.450642708332</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45933.450642708332</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45933.450642708332</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45933.450642708332</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45933.450642708332</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45933.450642708332</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45933.450642708332</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45933.450642708332</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45933.450642708332</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45933.450642708332</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45933.450642708332</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45933.450642708332</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45933.450642708332</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45933.450642708332</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45933.450642708332</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45933.450642708332</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45933.450642708332</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45933.450642708332</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45933.450642708332</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45933.450642708332</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45933.450642708332</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45933.450642708332</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45933.450642708332</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45933.450642708332</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45933.450642708332</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45933.450642708332</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45933.450642708332</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45933.450642708332</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45933.450642708332</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45933.450642708332</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45933.450642708332</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45933.450642708332</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45933.450642708332</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45933.450642708332</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45933.450642708332</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45933.450642708332</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45933.450642708332</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45933.450642708332</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45933.450642708332</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45933.450642708332</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45933.450642708332</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45933.450642708332</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45933.450642708332</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45933.450642708332</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45933.450642708332</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45933.450642708332</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45933.450642708332</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45933.450642708332</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45933.450642708332</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45933.450642708332</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45933.450642708332</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45933.450642708332</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45933.450642708332</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45933.450642708332</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ref="G960:G1023" ca="1" si="15">IFERROR(NOW()-F960,"-")</f>
        <v>45933.450642708332</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45933.450642708332</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45933.450642708332</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45933.450642708332</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45933.450642708332</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45933.450642708332</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45933.450642708332</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45933.450642708332</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45933.450642708332</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45933.450642708332</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45933.450642708332</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45933.450642708332</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45933.450642708332</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45933.450642708332</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45933.450642708332</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45933.450642708332</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45933.450642708332</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45933.450642708332</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45933.450642708332</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45933.450642708332</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45933.450642708332</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45933.450642708332</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45933.450642708332</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45933.450642708332</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45933.450642708332</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45933.450642708332</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45933.450642708332</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45933.450642708332</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45933.450642708332</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45933.450642708332</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45933.450642708332</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45933.450642708332</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45933.450642708332</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45933.450642708332</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45933.450642708332</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45933.450642708332</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45933.450642708332</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45933.450642708332</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45933.450642708332</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45933.450642708332</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45933.450642708332</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45933.450642708332</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45933.450642708332</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45933.450642708332</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45933.450642708332</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45933.450642708332</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45933.450642708332</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45933.450642708332</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45933.450642708332</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45933.450642708332</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45933.450642708332</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45933.450642708332</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45933.450642708332</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45933.450642708332</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45933.450642708332</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45933.450642708332</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45933.450642708332</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45933.450642708332</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45933.450642708332</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45933.450642708332</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45933.450642708332</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45933.450642708332</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45933.450642708332</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45933.450642708332</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ref="G1024:G1087" ca="1" si="16">IFERROR(NOW()-F1024,"-")</f>
        <v>45933.450642708332</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45933.450642708332</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45933.450642708332</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45933.450642708332</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45933.450642708332</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45933.450642708332</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45933.450642708332</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45933.450642708332</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45933.450642708332</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45933.450642708332</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45933.450642708332</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45933.450642708332</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45933.450642708332</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45933.450642708332</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45933.450642708332</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45933.450642708332</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45933.450642708332</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45933.450642708332</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45933.450642708332</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45933.450642708332</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45933.450642708332</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45933.450642708332</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45933.450642708332</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45933.450642708332</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45933.450642708332</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45933.450642708332</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45933.450642708332</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45933.450642708332</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45933.450642708332</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45933.450642708332</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45933.450642708332</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45933.450642708332</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45933.450642708332</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45933.450642708332</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45933.450642708332</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45933.450642708332</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45933.450642708332</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45933.450642708332</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45933.450642708332</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45933.450642708332</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45933.450642708332</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45933.450642708332</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45933.450642708332</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45933.450642708332</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45933.450642708332</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45933.450642708332</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45933.450642708332</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45933.450642708332</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45933.450642708332</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45933.450642708332</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45933.450642708332</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45933.450642708332</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45933.450642708332</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45933.450642708332</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45933.450642708332</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45933.450642708332</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45933.450642708332</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45933.450642708332</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45933.450642708332</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45933.450642708332</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45933.450642708332</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45933.450642708332</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45933.450642708332</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45933.450642708332</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ref="G1088:G1151" ca="1" si="17">IFERROR(NOW()-F1088,"-")</f>
        <v>45933.450642708332</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45933.450642708332</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45933.450642708332</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45933.450642708332</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45933.450642708332</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45933.450642708332</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45933.450642708332</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45933.450642708332</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45933.450642708332</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45933.450642708332</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45933.450642708332</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45933.450642708332</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45933.450642708332</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45933.450642708332</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45933.450642708332</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45933.450642708332</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45933.450642708332</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45933.450642708332</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45933.450642708332</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45933.450642708332</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45933.450642708332</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45933.450642708332</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45933.450642708332</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45933.450642708332</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45933.450642708332</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45933.450642708332</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45933.450642708332</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45933.450642708332</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45933.450642708332</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45933.450642708332</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45933.450642708332</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45933.450642708332</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45933.450642708332</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45933.450642708332</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45933.450642708332</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45933.450642708332</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45933.450642708332</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45933.450642708332</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45933.450642708332</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45933.450642708332</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45933.450642708332</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45933.450642708332</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45933.450642708332</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45933.450642708332</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45933.450642708332</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45933.450642708332</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45933.450642708332</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45933.450642708332</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45933.450642708332</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45933.450642708332</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45933.450642708332</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45933.450642708332</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45933.450642708332</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45933.450642708332</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45933.450642708332</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45933.450642708332</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45933.450642708332</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45933.450642708332</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45933.450642708332</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45933.450642708332</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45933.450642708332</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45933.450642708332</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45933.450642708332</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45933.450642708332</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ref="G1152:G1215" ca="1" si="18">IFERROR(NOW()-F1152,"-")</f>
        <v>45933.450642708332</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45933.450642708332</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45933.450642708332</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45933.450642708332</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45933.450642708332</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45933.450642708332</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45933.450642708332</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45933.450642708332</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45933.450642708332</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45933.450642708332</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45933.450642708332</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45933.450642708332</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45933.450642708332</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45933.450642708332</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45933.450642708332</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45933.450642708332</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45933.450642708332</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45933.450642708332</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45933.450642708332</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45933.450642708332</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45933.450642708332</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45933.450642708332</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45933.450642708332</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45933.450642708332</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45933.450642708332</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45933.450642708332</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45933.450642708332</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45933.450642708332</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45933.450642708332</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45933.450642708332</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45933.450642708332</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45933.450642708332</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45933.450642708332</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45933.450642708332</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45933.450642708332</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45933.450642708332</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45933.450642708332</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45933.450642708332</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45933.450642708332</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45933.450642708332</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45933.450642708332</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45933.450642708332</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45933.450642708332</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45933.450642708332</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45933.450642708332</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45933.450642708332</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45933.450642708332</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45933.450642708332</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45933.450642708332</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45933.450642708332</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45933.450642708332</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45933.450642708332</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45933.450642708332</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45933.450642708332</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45933.450642708332</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45933.450642708332</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45933.450642708332</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45933.450642708332</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45933.450642708332</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45933.450642708332</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45933.450642708332</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45933.450642708332</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45933.450642708332</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45933.450642708332</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ref="G1216:G1230" ca="1" si="19">IFERROR(NOW()-F1216,"-")</f>
        <v>45933.450642708332</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45933.450642708332</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45933.450642708332</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45933.450642708332</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45933.450642708332</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45933.450642708332</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45933.450642708332</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45933.450642708332</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45933.450642708332</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45933.450642708332</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45933.450642708332</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45933.450642708332</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45933.450642708332</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45933.450642708332</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45933.450642708332</v>
      </c>
      <c r="H1230" s="22"/>
      <c r="I1230" s="19" t="str">
        <f>IFERROR(VLOOKUP(D1230,DB!A:F,6,0),"")</f>
        <v/>
      </c>
      <c r="J1230" s="18" t="str">
        <f>IFERROR(VLOOKUP(D1230,DB!A:G,7,0),"")</f>
        <v/>
      </c>
      <c r="K1230" s="50"/>
      <c r="L1230" s="23" t="str">
        <f>IFERROR(VLOOKUP(D1230,DB!A:I,9,0),"")</f>
        <v/>
      </c>
    </row>
  </sheetData>
  <dataValidations count="2">
    <dataValidation allowBlank="1" showInputMessage="1" showErrorMessage="1" sqref="E1" xr:uid="{5914219A-CB83-432D-936A-CC0CB6F3982A}"/>
    <dataValidation type="list" allowBlank="1" showInputMessage="1" showErrorMessage="1" sqref="E2:E1230"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8"/>
  <sheetViews>
    <sheetView workbookViewId="0">
      <selection activeCell="K4" sqref="K4"/>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39057</v>
      </c>
      <c r="B2" s="110" t="str">
        <f>IFERROR(VLOOKUP(D2,DB!A:K,11,0),"")</f>
        <v>R4</v>
      </c>
      <c r="C2" s="111">
        <v>1</v>
      </c>
      <c r="D2" s="107" t="s">
        <v>35082</v>
      </c>
      <c r="E2" s="112" t="s">
        <v>38964</v>
      </c>
      <c r="F2" s="113">
        <v>45703.480717592596</v>
      </c>
      <c r="G2" s="114">
        <f ca="1">IFERROR(NOW()-F2,"")</f>
        <v>229.96992511573626</v>
      </c>
      <c r="H2" s="113">
        <v>45703.474768518521</v>
      </c>
      <c r="I2" s="110" t="str">
        <f>IFERROR(VLOOKUP(D2,DB!A:F,6,0),"")</f>
        <v>SCECO</v>
      </c>
      <c r="J2" s="110" t="str">
        <f>IFERROR(VLOOKUP(D2,DB!A:G,7,0),"")</f>
        <v>Dead</v>
      </c>
      <c r="K2" s="115" t="s">
        <v>39058</v>
      </c>
      <c r="L2" s="107" t="str">
        <f>IFERROR(VLOOKUP(D2,DB!A:I,9,0),"")</f>
        <v>Latis</v>
      </c>
    </row>
    <row r="3" spans="1:16" ht="33.75" customHeight="1">
      <c r="A3" s="110" t="s">
        <v>39059</v>
      </c>
      <c r="B3" s="110" t="str">
        <f>IFERROR(VLOOKUP(D3,DB!A:K,11,0),"")</f>
        <v>R4</v>
      </c>
      <c r="C3" s="111">
        <v>2</v>
      </c>
      <c r="D3" s="107" t="s">
        <v>39060</v>
      </c>
      <c r="E3" s="112" t="s">
        <v>38964</v>
      </c>
      <c r="F3" s="113">
        <v>45930.890277777777</v>
      </c>
      <c r="G3" s="114">
        <f ca="1">IFERROR(NOW()-F3,"")</f>
        <v>2.5603649305558065</v>
      </c>
      <c r="H3" s="113">
        <v>45930.847372685188</v>
      </c>
      <c r="I3" s="110" t="str">
        <f>IFERROR(VLOOKUP(D3,DB!A:F,6,0),"")</f>
        <v>SCECO</v>
      </c>
      <c r="J3" s="110" t="str">
        <f>IFERROR(VLOOKUP(D3,DB!A:G,7,0),"")</f>
        <v>In progress</v>
      </c>
      <c r="K3" s="115" t="s">
        <v>39061</v>
      </c>
      <c r="L3" s="107" t="str">
        <f>IFERROR(VLOOKUP(D3,DB!A:I,9,0),"")</f>
        <v>Latis</v>
      </c>
    </row>
    <row r="4" spans="1:16" ht="29.25" customHeight="1">
      <c r="A4" s="110" t="s">
        <v>39062</v>
      </c>
      <c r="B4" s="110" t="str">
        <f>IFERROR(VLOOKUP(D4,DB!A:K,11,0),"")</f>
        <v>R4</v>
      </c>
      <c r="C4" s="111">
        <v>1</v>
      </c>
      <c r="D4" s="107" t="s">
        <v>39063</v>
      </c>
      <c r="E4" s="112" t="s">
        <v>38964</v>
      </c>
      <c r="F4" s="113">
        <v>45933.049016203702</v>
      </c>
      <c r="G4" s="114">
        <f ca="1">IFERROR(NOW()-F4,"")</f>
        <v>0.40162650463025784</v>
      </c>
      <c r="H4" s="113">
        <v>45932.794976851852</v>
      </c>
      <c r="I4" s="110" t="str">
        <f>IFERROR(VLOOKUP(D4,DB!A:F,6,0),"")</f>
        <v>SCECO</v>
      </c>
      <c r="J4" s="110" t="str">
        <f>IFERROR(VLOOKUP(D4,DB!A:G,7,0),"")</f>
        <v>Vandalized+Vandalized</v>
      </c>
      <c r="K4" s="115" t="s">
        <v>39064</v>
      </c>
      <c r="L4" s="107" t="str">
        <f>IFERROR(VLOOKUP(D4,DB!A:I,9,0),"")</f>
        <v>Latis</v>
      </c>
    </row>
    <row r="5" spans="1:16" ht="15" customHeight="1">
      <c r="A5" s="110" t="s">
        <v>39065</v>
      </c>
      <c r="B5" s="110" t="str">
        <f>IFERROR(VLOOKUP(D5,DB!A:K,11,0),"")</f>
        <v>R4</v>
      </c>
      <c r="C5" s="111">
        <v>1</v>
      </c>
      <c r="D5" s="107" t="s">
        <v>36353</v>
      </c>
      <c r="E5" s="112" t="s">
        <v>39043</v>
      </c>
      <c r="F5" s="113">
        <v>45933.391493055555</v>
      </c>
      <c r="G5" s="114">
        <f ca="1">IFERROR(NOW()-F5,"")</f>
        <v>5.9149652777705342E-2</v>
      </c>
      <c r="H5" s="113">
        <v>45933.385763888888</v>
      </c>
      <c r="I5" s="110" t="str">
        <f>IFERROR(VLOOKUP(D5,DB!A:F,6,0),"")</f>
        <v>Generator-SG</v>
      </c>
      <c r="J5" s="110" t="str">
        <f>IFERROR(VLOOKUP(D5,DB!A:G,7,0),"")</f>
        <v>No BB Shifted</v>
      </c>
      <c r="K5" s="115" t="s">
        <v>39066</v>
      </c>
      <c r="L5" s="107" t="str">
        <f>IFERROR(VLOOKUP(D5,DB!A:I,9,0),"")</f>
        <v>Latis</v>
      </c>
    </row>
    <row r="6" spans="1:16" ht="15" customHeight="1">
      <c r="A6" s="110"/>
      <c r="B6" s="110" t="str">
        <f>IFERROR(VLOOKUP(D6,DB!A:K,11,0),"")</f>
        <v/>
      </c>
      <c r="C6" s="111"/>
      <c r="D6" s="107"/>
      <c r="E6" s="112"/>
      <c r="F6" s="113"/>
      <c r="G6" s="114">
        <f ca="1">IFERROR(NOW()-F6,"")</f>
        <v>45933.450642708332</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45933.450642708332</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45933.450642708332</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45933.450642708332</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45933.450642708332</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45933.450642708332</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45933.450642708332</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45933.450642708332</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45933.450642708332</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45933.450642708332</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45933.450642708332</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45933.450642708332</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45933.450642708332</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45933.450642708332</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45933.450642708332</v>
      </c>
      <c r="H20" s="113"/>
      <c r="I20" s="110" t="str">
        <f>IFERROR(VLOOKUP(D20,DB!A:F,6,0),"")</f>
        <v/>
      </c>
      <c r="J20" s="110" t="str">
        <f>IFERROR(VLOOKUP(D20,DB!A:G,7,0),"")</f>
        <v/>
      </c>
      <c r="K20" s="115"/>
      <c r="L20" s="107" t="str">
        <f>IFERROR(VLOOKUP(D20,DB!A:I,9,0),"")</f>
        <v/>
      </c>
    </row>
    <row r="21" spans="1:12" ht="15" customHeight="1">
      <c r="A21" s="110"/>
      <c r="B21" s="110" t="str">
        <f>IFERROR(VLOOKUP(D21,DB!A:K,11,0),"")</f>
        <v>R5</v>
      </c>
      <c r="C21" s="111"/>
      <c r="D21" s="107" t="s">
        <v>33793</v>
      </c>
      <c r="E21" s="112"/>
      <c r="F21" s="113"/>
      <c r="G21" s="114">
        <f ca="1">IFERROR(NOW()-F21,"")</f>
        <v>45933.450642708332</v>
      </c>
      <c r="H21" s="113"/>
      <c r="I21" s="110" t="str">
        <f>IFERROR(VLOOKUP(D21,DB!A:F,6,0),"")</f>
        <v>SCECO</v>
      </c>
      <c r="J21" s="110" t="str">
        <f>IFERROR(VLOOKUP(D21,DB!A:G,7,0),"")</f>
        <v>In progress</v>
      </c>
      <c r="K21" s="115"/>
      <c r="L21" s="107" t="str">
        <f>IFERROR(VLOOKUP(D21,DB!A:I,9,0),"")</f>
        <v>Latis</v>
      </c>
    </row>
    <row r="22" spans="1:12" ht="15" customHeight="1">
      <c r="A22" s="110"/>
      <c r="B22" s="110" t="str">
        <f>IFERROR(VLOOKUP(D22,DB!A:K,11,0),"")</f>
        <v/>
      </c>
      <c r="C22" s="111"/>
      <c r="D22" s="107"/>
      <c r="E22" s="112"/>
      <c r="F22" s="113"/>
      <c r="G22" s="114">
        <f ca="1">IFERROR(NOW()-F22,"")</f>
        <v>45933.450642708332</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45933.450642708332</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45933.450642708332</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45933.450642708332</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45933.450642708332</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45933.450642708332</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45933.450642708332</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45933.450642708332</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45933.450642708332</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45933.450642708332</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45933.450642708332</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45933.450642708332</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45933.450642708332</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45933.450642708332</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45933.450642708332</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45933.450642708332</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45933.450642708332</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45933.450642708332</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45933.450642708332</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45933.450642708332</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45933.450642708332</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ca="1">IFERROR(NOW()-F43,"")</f>
        <v>45933.450642708332</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ca="1">IFERROR(NOW()-F44,"")</f>
        <v>45933.450642708332</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ca="1">IFERROR(NOW()-F45,"")</f>
        <v>45933.450642708332</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ca="1">IFERROR(NOW()-F46,"")</f>
        <v>45933.450642708332</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ca="1">IFERROR(NOW()-F47,"")</f>
        <v>45933.450642708332</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ca="1">IFERROR(NOW()-F48,"")</f>
        <v>45933.450642708332</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ca="1">IFERROR(NOW()-F49,"")</f>
        <v>45933.450642708332</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ca="1">IFERROR(NOW()-F50,"")</f>
        <v>45933.450642708332</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ca="1">IFERROR(NOW()-F51,"")</f>
        <v>45933.450642708332</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ca="1">IFERROR(NOW()-F52,"")</f>
        <v>45933.450642708332</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ca="1">IFERROR(NOW()-F53,"")</f>
        <v>45933.450642708332</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ca="1">IFERROR(NOW()-F54,"")</f>
        <v>45933.450642708332</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ca="1">IFERROR(NOW()-F55,"")</f>
        <v>45933.450642708332</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ca="1">IFERROR(NOW()-F56,"")</f>
        <v>45933.450642708332</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ca="1">IFERROR(NOW()-F57,"")</f>
        <v>45933.450642708332</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ca="1">IFERROR(NOW()-F58,"")</f>
        <v>45933.450642708332</v>
      </c>
      <c r="H58" s="113"/>
      <c r="I58" s="110" t="str">
        <f>IFERROR(VLOOKUP(D58,DB!A:F,6,0),"")</f>
        <v/>
      </c>
      <c r="J58" s="110" t="str">
        <f>IFERROR(VLOOKUP(D58,DB!A:G,7,0),"")</f>
        <v/>
      </c>
      <c r="K58" s="115"/>
      <c r="L58" s="107" t="str">
        <f>IFERROR(VLOOKUP(D58,DB!A:I,9,0),"")</f>
        <v/>
      </c>
    </row>
  </sheetData>
  <dataValidations count="2">
    <dataValidation allowBlank="1" showInputMessage="1" showErrorMessage="1" sqref="E1" xr:uid="{A4F81451-56CC-4543-9497-104C4E44EE4B}"/>
    <dataValidation type="list" allowBlank="1" showInputMessage="1" showErrorMessage="1" sqref="E2:E5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1"/>
  <sheetViews>
    <sheetView workbookViewId="0">
      <selection activeCell="K4" sqref="K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41.618582523144141</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39043</v>
      </c>
      <c r="F3" s="38">
        <v>45926.188877314817</v>
      </c>
      <c r="G3" s="39">
        <f ca="1">IFERROR(NOW()-F3,"-")</f>
        <v>7.261765393515816</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2</v>
      </c>
      <c r="D4" s="37" t="s">
        <v>35537</v>
      </c>
      <c r="E4" s="37" t="s">
        <v>38964</v>
      </c>
      <c r="F4" s="138">
        <v>45933.435057870367</v>
      </c>
      <c r="G4" s="39">
        <f ca="1">IFERROR(NOW()-F4,"-")</f>
        <v>1.5584837965434417E-2</v>
      </c>
      <c r="H4" s="38">
        <v>45933.429259259261</v>
      </c>
      <c r="I4" s="37" t="str">
        <f>IFERROR(VLOOKUP(D4,DB!A:F,6,0),"")</f>
        <v>Generator-SG</v>
      </c>
      <c r="J4" s="37" t="str">
        <f>IFERROR(VLOOKUP(D4,DB!A:G,7,0),"")</f>
        <v>Vandalized</v>
      </c>
      <c r="K4" s="37" t="s">
        <v>39072</v>
      </c>
      <c r="L4" s="37" t="str">
        <f>IFERROR(VLOOKUP(D4,DB!A:I,9,0),"")</f>
        <v>Latis</v>
      </c>
      <c r="M4" s="136"/>
    </row>
    <row r="5" spans="1:13" ht="15">
      <c r="A5" s="37"/>
      <c r="B5" s="37" t="str">
        <f>IFERROR(VLOOKUP(D5,DB!A:K,11,0),"")</f>
        <v/>
      </c>
      <c r="C5" s="37"/>
      <c r="D5" s="37"/>
      <c r="E5" s="37"/>
      <c r="F5" s="38"/>
      <c r="G5" s="39">
        <f ca="1">IFERROR(NOW()-F5,"-")</f>
        <v>45933.450642708332</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45933.450642708332</v>
      </c>
      <c r="H6" s="38"/>
      <c r="I6" s="37" t="str">
        <f>IFERROR(VLOOKUP(D6,DB!A:F,6,0),"")</f>
        <v/>
      </c>
      <c r="J6" s="37" t="str">
        <f>IFERROR(VLOOKUP(D6,DB!A:G,7,0),"")</f>
        <v/>
      </c>
      <c r="K6" s="37"/>
      <c r="L6" s="37" t="str">
        <f>IFERROR(VLOOKUP(D6,DB!A:I,9,0),"")</f>
        <v/>
      </c>
      <c r="M6" s="136"/>
    </row>
    <row r="7" spans="1:13" ht="15">
      <c r="A7" s="37"/>
      <c r="B7" s="37" t="str">
        <f>IFERROR(VLOOKUP(D7,DB!A:K,11,0),"")</f>
        <v/>
      </c>
      <c r="C7" s="37"/>
      <c r="D7" s="137"/>
      <c r="E7" s="37"/>
      <c r="F7" s="38"/>
      <c r="G7" s="39">
        <f ca="1">IFERROR(NOW()-F7,"-")</f>
        <v>45933.450642708332</v>
      </c>
      <c r="H7" s="38"/>
      <c r="I7" s="37" t="str">
        <f>IFERROR(VLOOKUP(D7,DB!A:F,6,0),"")</f>
        <v/>
      </c>
      <c r="J7" s="37" t="str">
        <f>IFERROR(VLOOKUP(D7,DB!A:G,7,0),"")</f>
        <v/>
      </c>
      <c r="K7" s="37"/>
      <c r="L7" s="37" t="str">
        <f>IFERROR(VLOOKUP(D7,DB!A:I,9,0),"")</f>
        <v/>
      </c>
      <c r="M7" s="136"/>
    </row>
    <row r="8" spans="1:13" ht="15">
      <c r="A8" s="37"/>
      <c r="B8" s="37" t="str">
        <f>IFERROR(VLOOKUP(D8,DB!A:K,11,0),"")</f>
        <v/>
      </c>
      <c r="C8" s="37"/>
      <c r="D8" s="137" t="s">
        <v>39073</v>
      </c>
      <c r="E8" s="37"/>
      <c r="F8" s="38"/>
      <c r="G8" s="39">
        <f ca="1">IFERROR(NOW()-F8,"-")</f>
        <v>45933.450642708332</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45933.450642708332</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45933.450642708332</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45933.450642708332</v>
      </c>
      <c r="H11" s="38"/>
      <c r="I11" s="37" t="str">
        <f>IFERROR(VLOOKUP(D11,DB!A:F,6,0),"")</f>
        <v/>
      </c>
      <c r="J11" s="37" t="str">
        <f>IFERROR(VLOOKUP(D11,DB!A:G,7,0),"")</f>
        <v/>
      </c>
      <c r="K11" s="37"/>
      <c r="L11" s="37" t="str">
        <f>IFERROR(VLOOKUP(D11,DB!A:I,9,0),"")</f>
        <v/>
      </c>
      <c r="M11" s="136"/>
    </row>
    <row r="12" spans="1:13" ht="15">
      <c r="A12" s="37"/>
      <c r="B12" s="37" t="str">
        <f>IFERROR(VLOOKUP(D12,DB!A:K,11,0),"")</f>
        <v/>
      </c>
      <c r="C12" s="37"/>
      <c r="D12" s="37"/>
      <c r="E12" s="37"/>
      <c r="F12" s="38"/>
      <c r="G12" s="39">
        <f ca="1">IFERROR(NOW()-F12,"-")</f>
        <v>45933.450642708332</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45933.450642708332</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45933.450642708332</v>
      </c>
      <c r="H14" s="38"/>
      <c r="I14" s="37" t="str">
        <f>IFERROR(VLOOKUP(D14,DB!A:F,6,0),"")</f>
        <v/>
      </c>
      <c r="J14" s="37" t="str">
        <f>IFERROR(VLOOKUP(D14,DB!A:G,7,0),"")</f>
        <v/>
      </c>
      <c r="K14" s="37"/>
      <c r="L14" s="37" t="str">
        <f>IFERROR(VLOOKUP(D14,DB!A:I,9,0),"")</f>
        <v/>
      </c>
      <c r="M14" s="136"/>
    </row>
    <row r="15" spans="1:13" ht="15">
      <c r="A15" s="37"/>
      <c r="B15" s="37" t="str">
        <f>IFERROR(VLOOKUP(D15,DB!A:K,11,0),"")</f>
        <v/>
      </c>
      <c r="C15" s="37"/>
      <c r="D15" s="37"/>
      <c r="E15" s="37"/>
      <c r="F15" s="38"/>
      <c r="G15" s="39">
        <f ca="1">IFERROR(NOW()-F15,"-")</f>
        <v>45933.450642708332</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45933.450642708332</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45933.450642708332</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45933.450642708332</v>
      </c>
      <c r="H18" s="38"/>
      <c r="I18" s="37" t="str">
        <f>IFERROR(VLOOKUP(D18,DB!A:F,6,0),"")</f>
        <v/>
      </c>
      <c r="J18" s="37" t="str">
        <f>IFERROR(VLOOKUP(D18,DB!A:G,7,0),"")</f>
        <v/>
      </c>
      <c r="K18" s="37"/>
      <c r="L18" s="37" t="str">
        <f>IFERROR(VLOOKUP(D18,DB!A:I,9,0),"")</f>
        <v/>
      </c>
      <c r="M18" s="136"/>
    </row>
    <row r="19" spans="1:13" ht="15">
      <c r="A19" s="37"/>
      <c r="B19" s="37" t="str">
        <f>IFERROR(VLOOKUP(D19,DB!A:K,11,0),"")</f>
        <v/>
      </c>
      <c r="C19" s="37"/>
      <c r="D19" s="37"/>
      <c r="E19" s="37"/>
      <c r="F19" s="38"/>
      <c r="G19" s="39">
        <f ca="1">IFERROR(NOW()-F19,"-")</f>
        <v>45933.450642708332</v>
      </c>
      <c r="H19" s="38"/>
      <c r="I19" s="37" t="str">
        <f>IFERROR(VLOOKUP(D19,DB!A:F,6,0),"")</f>
        <v/>
      </c>
      <c r="J19" s="37" t="str">
        <f>IFERROR(VLOOKUP(D19,DB!A:G,7,0),"")</f>
        <v/>
      </c>
      <c r="K19" s="37"/>
      <c r="L19" s="37" t="str">
        <f>IFERROR(VLOOKUP(D19,DB!A:I,9,0),"")</f>
        <v/>
      </c>
      <c r="M19" s="136"/>
    </row>
    <row r="20" spans="1:13" ht="15">
      <c r="A20" s="37"/>
      <c r="B20" s="37" t="str">
        <f>IFERROR(VLOOKUP(D20,DB!A:K,11,0),"")</f>
        <v/>
      </c>
      <c r="C20" s="37"/>
      <c r="D20"/>
      <c r="E20" s="37"/>
      <c r="F20" s="38"/>
      <c r="G20" s="39">
        <f ca="1">IFERROR(NOW()-F20,"-")</f>
        <v>45933.450642708332</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45933.450642708332</v>
      </c>
      <c r="H21" s="38"/>
      <c r="I21" s="37" t="str">
        <f>IFERROR(VLOOKUP(D21,DB!A:F,6,0),"")</f>
        <v/>
      </c>
      <c r="J21" s="37" t="str">
        <f>IFERROR(VLOOKUP(D21,DB!A:G,7,0),"")</f>
        <v/>
      </c>
      <c r="K21" s="37"/>
      <c r="L21" s="37" t="str">
        <f>IFERROR(VLOOKUP(D21,DB!A:I,9,0),"")</f>
        <v/>
      </c>
      <c r="M21" s="136"/>
    </row>
    <row r="22" spans="1:13" ht="15">
      <c r="A22" s="37"/>
      <c r="B22" s="37" t="str">
        <f>IFERROR(VLOOKUP(D22,DB!A:K,11,0),"")</f>
        <v>R5</v>
      </c>
      <c r="C22" s="37"/>
      <c r="D22" s="37" t="s">
        <v>33793</v>
      </c>
      <c r="E22" s="37"/>
      <c r="F22" s="38"/>
      <c r="G22" s="39">
        <f ca="1">IFERROR(NOW()-F22,"-")</f>
        <v>45933.450642708332</v>
      </c>
      <c r="H22" s="38"/>
      <c r="I22" s="37" t="str">
        <f>IFERROR(VLOOKUP(D22,DB!A:F,6,0),"")</f>
        <v>SCECO</v>
      </c>
      <c r="J22" s="37" t="str">
        <f>IFERROR(VLOOKUP(D22,DB!A:G,7,0),"")</f>
        <v>In progress</v>
      </c>
      <c r="K22" s="37"/>
      <c r="L22" s="37" t="str">
        <f>IFERROR(VLOOKUP(D22,DB!A:I,9,0),"")</f>
        <v>Latis</v>
      </c>
      <c r="M22" s="136"/>
    </row>
    <row r="23" spans="1:13" ht="15.75">
      <c r="A23" s="37"/>
      <c r="B23" s="37" t="str">
        <f>IFERROR(VLOOKUP(D23,DB!A:K,11,0),"")</f>
        <v/>
      </c>
      <c r="C23" s="37"/>
      <c r="D23" s="141"/>
      <c r="E23" s="37"/>
      <c r="F23" s="38"/>
      <c r="G23" s="39">
        <f ca="1">IFERROR(NOW()-F23,"-")</f>
        <v>45933.450642708332</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45933.450642708332</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45933.450642708332</v>
      </c>
      <c r="H25" s="38"/>
      <c r="I25" s="37" t="str">
        <f>IFERROR(VLOOKUP(D25,DB!A:F,6,0),"")</f>
        <v/>
      </c>
      <c r="J25" s="37" t="str">
        <f>IFERROR(VLOOKUP(D25,DB!A:G,7,0),"")</f>
        <v/>
      </c>
      <c r="K25" s="37"/>
      <c r="L25" s="37" t="str">
        <f>IFERROR(VLOOKUP(D25,DB!A:I,9,0),"")</f>
        <v/>
      </c>
      <c r="M25" s="136"/>
    </row>
    <row r="26" spans="1:13" ht="15">
      <c r="A26" s="37"/>
      <c r="B26" s="37" t="str">
        <f>IFERROR(VLOOKUP(D26,DB!A:K,11,0),"")</f>
        <v/>
      </c>
      <c r="C26" s="37"/>
      <c r="D26" s="37"/>
      <c r="E26" s="37"/>
      <c r="F26" s="38"/>
      <c r="G26" s="39">
        <f ca="1">IFERROR(NOW()-F26,"-")</f>
        <v>45933.450642708332</v>
      </c>
      <c r="H26" s="38"/>
      <c r="I26" s="37" t="str">
        <f>IFERROR(VLOOKUP(D26,DB!A:F,6,0),"")</f>
        <v/>
      </c>
      <c r="J26" s="37" t="str">
        <f>IFERROR(VLOOKUP(D26,DB!A:G,7,0),"")</f>
        <v/>
      </c>
      <c r="K26" s="37"/>
      <c r="L26" s="37" t="str">
        <f>IFERROR(VLOOKUP(D26,DB!A:I,9,0),"")</f>
        <v/>
      </c>
      <c r="M26" s="136"/>
    </row>
    <row r="27" spans="1:13" ht="15.75">
      <c r="A27" s="37"/>
      <c r="B27" s="37" t="str">
        <f>IFERROR(VLOOKUP(D27,DB!A:K,11,0),"")</f>
        <v/>
      </c>
      <c r="C27" s="37"/>
      <c r="D27" s="141"/>
      <c r="E27" s="37"/>
      <c r="F27" s="38"/>
      <c r="G27" s="39">
        <f ca="1">IFERROR(NOW()-F27,"-")</f>
        <v>45933.450642708332</v>
      </c>
      <c r="H27" s="38"/>
      <c r="I27" s="37" t="str">
        <f>IFERROR(VLOOKUP(D27,DB!A:F,6,0),"")</f>
        <v/>
      </c>
      <c r="J27" s="37" t="str">
        <f>IFERROR(VLOOKUP(D27,DB!A:G,7,0),"")</f>
        <v/>
      </c>
      <c r="K27" s="37"/>
      <c r="L27" s="37" t="str">
        <f>IFERROR(VLOOKUP(D27,DB!A:I,9,0),"")</f>
        <v/>
      </c>
      <c r="M27" s="136"/>
    </row>
    <row r="28" spans="1:13" ht="15">
      <c r="A28" s="37"/>
      <c r="B28" s="37" t="str">
        <f>IFERROR(VLOOKUP(D28,DB!A:K,11,0),"")</f>
        <v>R5</v>
      </c>
      <c r="C28" s="37"/>
      <c r="D28" s="37" t="s">
        <v>33793</v>
      </c>
      <c r="E28" s="37"/>
      <c r="F28" s="38"/>
      <c r="G28" s="39">
        <f ca="1">IFERROR(NOW()-F28,"-")</f>
        <v>45933.450642708332</v>
      </c>
      <c r="H28" s="38"/>
      <c r="I28" s="37" t="str">
        <f>IFERROR(VLOOKUP(D28,DB!A:F,6,0),"")</f>
        <v>SCECO</v>
      </c>
      <c r="J28" s="37" t="str">
        <f>IFERROR(VLOOKUP(D28,DB!A:G,7,0),"")</f>
        <v>In progress</v>
      </c>
      <c r="K28" s="37"/>
      <c r="L28" s="37" t="str">
        <f>IFERROR(VLOOKUP(D28,DB!A:I,9,0),"")</f>
        <v>Latis</v>
      </c>
      <c r="M28" s="136"/>
    </row>
    <row r="29" spans="1:13" ht="15">
      <c r="A29" s="37"/>
      <c r="B29" s="37" t="str">
        <f>IFERROR(VLOOKUP(D29,DB!A:K,11,0),"")</f>
        <v/>
      </c>
      <c r="C29" s="37"/>
      <c r="D29" s="37"/>
      <c r="E29" s="37"/>
      <c r="F29" s="38"/>
      <c r="G29" s="39">
        <f ca="1">IFERROR(NOW()-F29,"-")</f>
        <v>45933.450642708332</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45933.450642708332</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45933.450642708332</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45933.450642708332</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45933.450642708332</v>
      </c>
      <c r="H33" s="38"/>
      <c r="I33" s="37" t="str">
        <f>IFERROR(VLOOKUP(D33,DB!A:F,6,0),"")</f>
        <v/>
      </c>
      <c r="J33" s="37" t="str">
        <f>IFERROR(VLOOKUP(D33,DB!A:G,7,0),"")</f>
        <v/>
      </c>
      <c r="K33" s="37"/>
      <c r="L33" s="37" t="str">
        <f>IFERROR(VLOOKUP(D33,DB!A:I,9,0),"")</f>
        <v/>
      </c>
      <c r="M33" s="136"/>
    </row>
    <row r="34" spans="1:13" ht="15">
      <c r="A34" s="92"/>
      <c r="B34" s="92" t="str">
        <f>IFERROR(VLOOKUP(D34,DB!A:K,11,0),"")</f>
        <v/>
      </c>
      <c r="C34" s="92"/>
      <c r="D34" s="92"/>
      <c r="E34" s="92"/>
      <c r="F34" s="134"/>
      <c r="G34" s="135">
        <f ca="1">IFERROR(NOW()-F34,"-")</f>
        <v>45933.450642708332</v>
      </c>
      <c r="H34" s="134"/>
      <c r="I34" s="92" t="str">
        <f>IFERROR(VLOOKUP(D34,DB!A:F,6,0),"")</f>
        <v/>
      </c>
      <c r="J34" s="92" t="str">
        <f>IFERROR(VLOOKUP(D34,DB!A:G,7,0),"")</f>
        <v/>
      </c>
      <c r="K34" s="92"/>
      <c r="L34" s="92" t="str">
        <f>IFERROR(VLOOKUP(D34,DB!A:I,9,0),"")</f>
        <v/>
      </c>
      <c r="M34" s="136"/>
    </row>
    <row r="35" spans="1:13" ht="15">
      <c r="A35" s="37"/>
      <c r="B35" s="37" t="str">
        <f>IFERROR(VLOOKUP(D35,DB!A:K,11,0),"")</f>
        <v/>
      </c>
      <c r="C35" s="37"/>
      <c r="D35" s="37"/>
      <c r="E35" s="37"/>
      <c r="F35" s="38"/>
      <c r="G35" s="39">
        <f ca="1">IFERROR(NOW()-F35,"-")</f>
        <v>45933.450642708332</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45933.450642708332</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45933.450642708332</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45933.450642708332</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45933.450642708332</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45933.450642708332</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45933.450642708332</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45933.450642708332</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45933.450642708332</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45933.450642708332</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45933.450642708332</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45933.450642708332</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45933.450642708332</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45933.450642708332</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45933.450642708332</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45933.450642708332</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45933.450642708332</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45933.450642708332</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45933.450642708332</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45933.450642708332</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45933.450642708332</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45933.450642708332</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45933.450642708332</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45933.450642708332</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45933.450642708332</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45933.450642708332</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45933.450642708332</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45933.450642708332</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45933.450642708332</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45933.450642708332</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45933.450642708332</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45933.450642708332</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45933.450642708332</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45933.450642708332</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45933.450642708332</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45933.450642708332</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45933.450642708332</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45933.450642708332</v>
      </c>
      <c r="H72" s="38"/>
      <c r="I72" s="37" t="str">
        <f>IFERROR(VLOOKUP(D72,DB!A:F,6,0),"")</f>
        <v/>
      </c>
      <c r="J72" s="37" t="str">
        <f>IFERROR(VLOOKUP(D72,DB!A:G,7,0),"")</f>
        <v/>
      </c>
      <c r="K72" s="37"/>
      <c r="L72" s="37" t="str">
        <f>IFERROR(VLOOKUP(D72,DB!A:I,9,0),"")</f>
        <v/>
      </c>
      <c r="M72" s="136"/>
    </row>
    <row r="73" spans="1:13" ht="15">
      <c r="A73" s="37"/>
      <c r="B73" s="37" t="str">
        <f>IFERROR(VLOOKUP(D73,DB!A:K,11,0),"")</f>
        <v/>
      </c>
      <c r="C73" s="37"/>
      <c r="D73" s="37"/>
      <c r="E73" s="37"/>
      <c r="F73" s="38"/>
      <c r="G73" s="39">
        <f ca="1">IFERROR(NOW()-F73,"-")</f>
        <v>45933.450642708332</v>
      </c>
      <c r="H73" s="38"/>
      <c r="I73" s="37" t="str">
        <f>IFERROR(VLOOKUP(D73,DB!A:F,6,0),"")</f>
        <v/>
      </c>
      <c r="J73" s="37" t="str">
        <f>IFERROR(VLOOKUP(D73,DB!A:G,7,0),"")</f>
        <v/>
      </c>
      <c r="K73" s="37"/>
      <c r="L73" s="37" t="str">
        <f>IFERROR(VLOOKUP(D73,DB!A:I,9,0),"")</f>
        <v/>
      </c>
      <c r="M73" s="136"/>
    </row>
    <row r="74" spans="1:13" ht="15">
      <c r="A74" s="37"/>
      <c r="B74" s="37" t="str">
        <f>IFERROR(VLOOKUP(D74,DB!A:K,11,0),"")</f>
        <v/>
      </c>
      <c r="C74" s="37"/>
      <c r="D74" s="37"/>
      <c r="E74" s="37"/>
      <c r="F74" s="38"/>
      <c r="G74" s="39">
        <f ca="1">IFERROR(NOW()-F74,"-")</f>
        <v>45933.450642708332</v>
      </c>
      <c r="H74" s="38"/>
      <c r="I74" s="37" t="str">
        <f>IFERROR(VLOOKUP(D74,DB!A:F,6,0),"")</f>
        <v/>
      </c>
      <c r="J74" s="37" t="str">
        <f>IFERROR(VLOOKUP(D74,DB!A:G,7,0),"")</f>
        <v/>
      </c>
      <c r="K74" s="37"/>
      <c r="L74" s="37" t="str">
        <f>IFERROR(VLOOKUP(D74,DB!A:I,9,0),"")</f>
        <v/>
      </c>
      <c r="M74" s="136"/>
    </row>
    <row r="75" spans="1:13" ht="15">
      <c r="A75" s="37"/>
      <c r="B75" s="37" t="str">
        <f>IFERROR(VLOOKUP(D75,DB!A:K,11,0),"")</f>
        <v/>
      </c>
      <c r="C75" s="37"/>
      <c r="D75" s="37"/>
      <c r="E75" s="37"/>
      <c r="F75" s="38"/>
      <c r="G75" s="39">
        <f ca="1">IFERROR(NOW()-F75,"-")</f>
        <v>45933.450642708332</v>
      </c>
      <c r="H75" s="38"/>
      <c r="I75" s="37" t="str">
        <f>IFERROR(VLOOKUP(D75,DB!A:F,6,0),"")</f>
        <v/>
      </c>
      <c r="J75" s="37" t="str">
        <f>IFERROR(VLOOKUP(D75,DB!A:G,7,0),"")</f>
        <v/>
      </c>
      <c r="K75" s="37"/>
      <c r="L75" s="37" t="str">
        <f>IFERROR(VLOOKUP(D75,DB!A:I,9,0),"")</f>
        <v/>
      </c>
      <c r="M75" s="136"/>
    </row>
    <row r="76" spans="1:13" ht="15">
      <c r="A76" s="37"/>
      <c r="B76" s="37" t="str">
        <f>IFERROR(VLOOKUP(D76,DB!A:K,11,0),"")</f>
        <v/>
      </c>
      <c r="C76" s="37"/>
      <c r="D76" s="37"/>
      <c r="E76" s="37"/>
      <c r="F76" s="38"/>
      <c r="G76" s="39">
        <f ca="1">IFERROR(NOW()-F76,"-")</f>
        <v>45933.450642708332</v>
      </c>
      <c r="H76" s="38"/>
      <c r="I76" s="37" t="str">
        <f>IFERROR(VLOOKUP(D76,DB!A:F,6,0),"")</f>
        <v/>
      </c>
      <c r="J76" s="37" t="str">
        <f>IFERROR(VLOOKUP(D76,DB!A:G,7,0),"")</f>
        <v/>
      </c>
      <c r="K76" s="37"/>
      <c r="L76" s="37" t="str">
        <f>IFERROR(VLOOKUP(D76,DB!A:I,9,0),"")</f>
        <v/>
      </c>
      <c r="M76" s="136"/>
    </row>
    <row r="77" spans="1:13" ht="15">
      <c r="A77" s="37"/>
      <c r="B77" s="37" t="str">
        <f>IFERROR(VLOOKUP(D77,DB!A:K,11,0),"")</f>
        <v/>
      </c>
      <c r="C77" s="37"/>
      <c r="D77" s="37"/>
      <c r="E77" s="37"/>
      <c r="F77" s="38"/>
      <c r="G77" s="39">
        <f ca="1">IFERROR(NOW()-F77,"-")</f>
        <v>45933.450642708332</v>
      </c>
      <c r="H77" s="38"/>
      <c r="I77" s="37" t="str">
        <f>IFERROR(VLOOKUP(D77,DB!A:F,6,0),"")</f>
        <v/>
      </c>
      <c r="J77" s="37" t="str">
        <f>IFERROR(VLOOKUP(D77,DB!A:G,7,0),"")</f>
        <v/>
      </c>
      <c r="K77" s="37"/>
      <c r="L77" s="37" t="str">
        <f>IFERROR(VLOOKUP(D77,DB!A:I,9,0),"")</f>
        <v/>
      </c>
      <c r="M77" s="136"/>
    </row>
    <row r="78" spans="1:13" ht="15">
      <c r="A78" s="37"/>
      <c r="B78" s="37" t="str">
        <f>IFERROR(VLOOKUP(D78,DB!A:K,11,0),"")</f>
        <v/>
      </c>
      <c r="C78" s="37"/>
      <c r="D78" s="37"/>
      <c r="E78" s="37"/>
      <c r="F78" s="38"/>
      <c r="G78" s="39">
        <f ca="1">IFERROR(NOW()-F78,"-")</f>
        <v>45933.450642708332</v>
      </c>
      <c r="H78" s="38"/>
      <c r="I78" s="37" t="str">
        <f>IFERROR(VLOOKUP(D78,DB!A:F,6,0),"")</f>
        <v/>
      </c>
      <c r="J78" s="37" t="str">
        <f>IFERROR(VLOOKUP(D78,DB!A:G,7,0),"")</f>
        <v/>
      </c>
      <c r="K78" s="37"/>
      <c r="L78" s="37" t="str">
        <f>IFERROR(VLOOKUP(D78,DB!A:I,9,0),"")</f>
        <v/>
      </c>
      <c r="M78" s="136"/>
    </row>
    <row r="79" spans="1:13" ht="15">
      <c r="A79" s="37"/>
      <c r="B79" s="37" t="str">
        <f>IFERROR(VLOOKUP(D79,DB!A:K,11,0),"")</f>
        <v/>
      </c>
      <c r="C79" s="37"/>
      <c r="D79" s="37"/>
      <c r="E79" s="37"/>
      <c r="F79" s="38"/>
      <c r="G79" s="39">
        <f ca="1">IFERROR(NOW()-F79,"-")</f>
        <v>45933.450642708332</v>
      </c>
      <c r="H79" s="38"/>
      <c r="I79" s="37" t="str">
        <f>IFERROR(VLOOKUP(D79,DB!A:F,6,0),"")</f>
        <v/>
      </c>
      <c r="J79" s="37" t="str">
        <f>IFERROR(VLOOKUP(D79,DB!A:G,7,0),"")</f>
        <v/>
      </c>
      <c r="K79" s="37"/>
      <c r="L79" s="37" t="str">
        <f>IFERROR(VLOOKUP(D79,DB!A:I,9,0),"")</f>
        <v/>
      </c>
      <c r="M79" s="136"/>
    </row>
    <row r="80" spans="1:13" ht="15">
      <c r="A80" s="37"/>
      <c r="B80" s="37" t="str">
        <f>IFERROR(VLOOKUP(D80,DB!A:K,11,0),"")</f>
        <v/>
      </c>
      <c r="C80" s="37"/>
      <c r="D80" s="37"/>
      <c r="E80" s="37"/>
      <c r="F80" s="38"/>
      <c r="G80" s="39">
        <f ca="1">IFERROR(NOW()-F80,"-")</f>
        <v>45933.450642708332</v>
      </c>
      <c r="H80" s="38"/>
      <c r="I80" s="37" t="str">
        <f>IFERROR(VLOOKUP(D80,DB!A:F,6,0),"")</f>
        <v/>
      </c>
      <c r="J80" s="37" t="str">
        <f>IFERROR(VLOOKUP(D80,DB!A:G,7,0),"")</f>
        <v/>
      </c>
      <c r="K80" s="37"/>
      <c r="L80" s="37" t="str">
        <f>IFERROR(VLOOKUP(D80,DB!A:I,9,0),"")</f>
        <v/>
      </c>
      <c r="M80" s="136"/>
    </row>
    <row r="81" spans="1:13" ht="15">
      <c r="A81" s="92"/>
      <c r="B81" s="92" t="str">
        <f>IFERROR(VLOOKUP(D81,DB!A:K,11,0),"")</f>
        <v/>
      </c>
      <c r="C81" s="92"/>
      <c r="D81" s="92"/>
      <c r="E81" s="92"/>
      <c r="F81" s="134"/>
      <c r="G81" s="135">
        <f ca="1">IFERROR(NOW()-F81,"-")</f>
        <v>45933.450642708332</v>
      </c>
      <c r="H81" s="134"/>
      <c r="I81" s="92" t="str">
        <f>IFERROR(VLOOKUP(D81,DB!A:F,6,0),"")</f>
        <v/>
      </c>
      <c r="J81" s="92" t="str">
        <f>IFERROR(VLOOKUP(D81,DB!A:G,7,0),"")</f>
        <v/>
      </c>
      <c r="K81" s="92"/>
      <c r="L81" s="92" t="str">
        <f>IFERROR(VLOOKUP(D81,DB!A:I,9,0),"")</f>
        <v/>
      </c>
      <c r="M81" s="136"/>
    </row>
    <row r="82" spans="1:13" ht="15">
      <c r="A82" s="92"/>
      <c r="B82" s="92" t="str">
        <f>IFERROR(VLOOKUP(D82,DB!A:K,11,0),"")</f>
        <v/>
      </c>
      <c r="C82" s="92"/>
      <c r="D82" s="92"/>
      <c r="E82" s="92"/>
      <c r="F82" s="134"/>
      <c r="G82" s="135">
        <f ca="1">IFERROR(NOW()-F82,"-")</f>
        <v>45933.450642708332</v>
      </c>
      <c r="H82" s="134"/>
      <c r="I82" s="92" t="str">
        <f>IFERROR(VLOOKUP(D82,DB!A:F,6,0),"")</f>
        <v/>
      </c>
      <c r="J82" s="92" t="str">
        <f>IFERROR(VLOOKUP(D82,DB!A:G,7,0),"")</f>
        <v/>
      </c>
      <c r="K82" s="92"/>
      <c r="L82" s="92" t="str">
        <f>IFERROR(VLOOKUP(D82,DB!A:I,9,0),"")</f>
        <v/>
      </c>
    </row>
    <row r="83" spans="1:13" ht="15">
      <c r="A83" s="37"/>
      <c r="B83" s="37" t="str">
        <f>IFERROR(VLOOKUP(D83,DB!A:K,11,0),"")</f>
        <v/>
      </c>
      <c r="C83" s="37"/>
      <c r="D83" s="37"/>
      <c r="E83" s="37"/>
      <c r="F83" s="38"/>
      <c r="G83" s="39">
        <f ca="1">IFERROR(NOW()-F83,"-")</f>
        <v>45933.450642708332</v>
      </c>
      <c r="H83" s="38"/>
      <c r="I83" s="37" t="str">
        <f>IFERROR(VLOOKUP(D83,DB!A:F,6,0),"")</f>
        <v/>
      </c>
      <c r="J83" s="37" t="str">
        <f>IFERROR(VLOOKUP(D83,DB!A:G,7,0),"")</f>
        <v/>
      </c>
      <c r="K83" s="37"/>
      <c r="L83" s="37" t="str">
        <f>IFERROR(VLOOKUP(D83,DB!A:I,9,0),"")</f>
        <v/>
      </c>
    </row>
    <row r="84" spans="1:13" ht="15">
      <c r="A84" s="37"/>
      <c r="B84" s="37" t="str">
        <f>IFERROR(VLOOKUP(D84,DB!A:K,11,0),"")</f>
        <v/>
      </c>
      <c r="C84" s="37"/>
      <c r="D84" s="37"/>
      <c r="E84" s="37"/>
      <c r="F84" s="38"/>
      <c r="G84" s="39">
        <f ca="1">IFERROR(NOW()-F84,"-")</f>
        <v>45933.450642708332</v>
      </c>
      <c r="H84" s="38"/>
      <c r="I84" s="37" t="str">
        <f>IFERROR(VLOOKUP(D84,DB!A:F,6,0),"")</f>
        <v/>
      </c>
      <c r="J84" s="37" t="str">
        <f>IFERROR(VLOOKUP(D84,DB!A:G,7,0),"")</f>
        <v/>
      </c>
      <c r="K84" s="37"/>
      <c r="L84" s="37" t="str">
        <f>IFERROR(VLOOKUP(D84,DB!A:I,9,0),"")</f>
        <v/>
      </c>
    </row>
    <row r="85" spans="1:13" ht="15">
      <c r="A85" s="37"/>
      <c r="B85" s="37" t="str">
        <f>IFERROR(VLOOKUP(D85,DB!A:K,11,0),"")</f>
        <v/>
      </c>
      <c r="C85" s="37"/>
      <c r="D85" s="37"/>
      <c r="E85" s="37"/>
      <c r="F85" s="38"/>
      <c r="G85" s="39">
        <f ca="1">IFERROR(NOW()-F85,"-")</f>
        <v>45933.450642708332</v>
      </c>
      <c r="H85" s="38"/>
      <c r="I85" s="37" t="str">
        <f>IFERROR(VLOOKUP(D85,DB!A:F,6,0),"")</f>
        <v/>
      </c>
      <c r="J85" s="37" t="str">
        <f>IFERROR(VLOOKUP(D85,DB!A:G,7,0),"")</f>
        <v/>
      </c>
      <c r="K85" s="37"/>
      <c r="L85" s="37" t="str">
        <f>IFERROR(VLOOKUP(D85,DB!A:I,9,0),"")</f>
        <v/>
      </c>
    </row>
    <row r="86" spans="1:13" ht="15">
      <c r="A86" s="37"/>
      <c r="B86" s="37" t="str">
        <f>IFERROR(VLOOKUP(D86,DB!A:K,11,0),"")</f>
        <v/>
      </c>
      <c r="C86" s="37"/>
      <c r="D86" s="37"/>
      <c r="E86" s="37"/>
      <c r="F86" s="38"/>
      <c r="G86" s="39">
        <f ca="1">IFERROR(NOW()-F86,"-")</f>
        <v>45933.450642708332</v>
      </c>
      <c r="H86" s="38"/>
      <c r="I86" s="37" t="str">
        <f>IFERROR(VLOOKUP(D86,DB!A:F,6,0),"")</f>
        <v/>
      </c>
      <c r="J86" s="37" t="str">
        <f>IFERROR(VLOOKUP(D86,DB!A:G,7,0),"")</f>
        <v/>
      </c>
      <c r="K86" s="37"/>
      <c r="L86" s="37" t="str">
        <f>IFERROR(VLOOKUP(D86,DB!A:I,9,0),"")</f>
        <v/>
      </c>
    </row>
    <row r="87" spans="1:13" ht="15">
      <c r="A87" s="37"/>
      <c r="B87" s="37" t="str">
        <f>IFERROR(VLOOKUP(D87,DB!A:K,11,0),"")</f>
        <v/>
      </c>
      <c r="C87" s="37"/>
      <c r="D87" s="37"/>
      <c r="E87" s="37"/>
      <c r="F87" s="38"/>
      <c r="G87" s="39">
        <f ca="1">IFERROR(NOW()-F87,"-")</f>
        <v>45933.450642708332</v>
      </c>
      <c r="H87" s="38"/>
      <c r="I87" s="37" t="str">
        <f>IFERROR(VLOOKUP(D87,DB!A:F,6,0),"")</f>
        <v/>
      </c>
      <c r="J87" s="37" t="str">
        <f>IFERROR(VLOOKUP(D87,DB!A:G,7,0),"")</f>
        <v/>
      </c>
      <c r="K87" s="37"/>
      <c r="L87" s="37" t="str">
        <f>IFERROR(VLOOKUP(D87,DB!A:I,9,0),"")</f>
        <v/>
      </c>
    </row>
    <row r="88" spans="1:13" ht="15">
      <c r="A88" s="37"/>
      <c r="B88" s="37" t="str">
        <f>IFERROR(VLOOKUP(D88,DB!A:K,11,0),"")</f>
        <v/>
      </c>
      <c r="C88" s="37"/>
      <c r="D88" s="37"/>
      <c r="E88" s="37"/>
      <c r="F88" s="38"/>
      <c r="G88" s="39">
        <f ca="1">IFERROR(NOW()-F88,"-")</f>
        <v>45933.450642708332</v>
      </c>
      <c r="H88" s="38"/>
      <c r="I88" s="37" t="str">
        <f>IFERROR(VLOOKUP(D88,DB!A:F,6,0),"")</f>
        <v/>
      </c>
      <c r="J88" s="37" t="str">
        <f>IFERROR(VLOOKUP(D88,DB!A:G,7,0),"")</f>
        <v/>
      </c>
      <c r="K88" s="37"/>
      <c r="L88" s="37" t="str">
        <f>IFERROR(VLOOKUP(D88,DB!A:I,9,0),"")</f>
        <v/>
      </c>
    </row>
    <row r="89" spans="1:13" ht="15">
      <c r="A89" s="37"/>
      <c r="B89" s="37" t="str">
        <f>IFERROR(VLOOKUP(D89,DB!A:K,11,0),"")</f>
        <v/>
      </c>
      <c r="C89" s="37"/>
      <c r="D89" s="37"/>
      <c r="E89" s="37"/>
      <c r="F89" s="38"/>
      <c r="G89" s="39">
        <f ca="1">IFERROR(NOW()-F89,"-")</f>
        <v>45933.450642708332</v>
      </c>
      <c r="H89" s="38"/>
      <c r="I89" s="37" t="str">
        <f>IFERROR(VLOOKUP(D89,DB!A:F,6,0),"")</f>
        <v/>
      </c>
      <c r="J89" s="37" t="str">
        <f>IFERROR(VLOOKUP(D89,DB!A:G,7,0),"")</f>
        <v/>
      </c>
      <c r="K89" s="37"/>
      <c r="L89" s="37" t="str">
        <f>IFERROR(VLOOKUP(D89,DB!A:I,9,0),"")</f>
        <v/>
      </c>
    </row>
    <row r="90" spans="1:13" ht="15">
      <c r="A90" s="37"/>
      <c r="B90" s="37" t="str">
        <f>IFERROR(VLOOKUP(D90,DB!A:K,11,0),"")</f>
        <v/>
      </c>
      <c r="C90" s="37"/>
      <c r="D90" s="37"/>
      <c r="E90" s="37"/>
      <c r="F90" s="38"/>
      <c r="G90" s="39">
        <f ca="1">IFERROR(NOW()-F90,"-")</f>
        <v>45933.450642708332</v>
      </c>
      <c r="H90" s="38"/>
      <c r="I90" s="37" t="str">
        <f>IFERROR(VLOOKUP(D90,DB!A:F,6,0),"")</f>
        <v/>
      </c>
      <c r="J90" s="37" t="str">
        <f>IFERROR(VLOOKUP(D90,DB!A:G,7,0),"")</f>
        <v/>
      </c>
      <c r="K90" s="37"/>
      <c r="L90" s="37" t="str">
        <f>IFERROR(VLOOKUP(D90,DB!A:I,9,0),"")</f>
        <v/>
      </c>
    </row>
    <row r="91" spans="1:13" ht="15">
      <c r="A91" s="37"/>
      <c r="B91" s="37" t="str">
        <f>IFERROR(VLOOKUP(D91,DB!A:K,11,0),"")</f>
        <v/>
      </c>
      <c r="C91" s="37"/>
      <c r="D91" s="37"/>
      <c r="E91" s="37"/>
      <c r="F91" s="38"/>
      <c r="G91" s="39">
        <f ca="1">IFERROR(NOW()-F91,"-")</f>
        <v>45933.450642708332</v>
      </c>
      <c r="H91" s="38"/>
      <c r="I91" s="37" t="str">
        <f>IFERROR(VLOOKUP(D91,DB!A:F,6,0),"")</f>
        <v/>
      </c>
      <c r="J91" s="37" t="str">
        <f>IFERROR(VLOOKUP(D91,DB!A:G,7,0),"")</f>
        <v/>
      </c>
      <c r="K91" s="37"/>
      <c r="L91" s="37" t="str">
        <f>IFERROR(VLOOKUP(D91,DB!A:I,9,0),"")</f>
        <v/>
      </c>
    </row>
    <row r="92" spans="1:13" ht="15">
      <c r="A92" s="37"/>
      <c r="B92" s="37" t="str">
        <f>IFERROR(VLOOKUP(D92,DB!A:K,11,0),"")</f>
        <v/>
      </c>
      <c r="C92" s="37"/>
      <c r="D92" s="37"/>
      <c r="E92" s="37"/>
      <c r="F92" s="38"/>
      <c r="G92" s="39">
        <f ca="1">IFERROR(NOW()-F92,"-")</f>
        <v>45933.450642708332</v>
      </c>
      <c r="H92" s="38"/>
      <c r="I92" s="37" t="str">
        <f>IFERROR(VLOOKUP(D92,DB!A:F,6,0),"")</f>
        <v/>
      </c>
      <c r="J92" s="37" t="str">
        <f>IFERROR(VLOOKUP(D92,DB!A:G,7,0),"")</f>
        <v/>
      </c>
      <c r="K92" s="37"/>
      <c r="L92" s="37" t="str">
        <f>IFERROR(VLOOKUP(D92,DB!A:I,9,0),"")</f>
        <v/>
      </c>
    </row>
    <row r="93" spans="1:13" ht="15">
      <c r="A93" s="37"/>
      <c r="B93" s="37" t="str">
        <f>IFERROR(VLOOKUP(D93,DB!A:K,11,0),"")</f>
        <v/>
      </c>
      <c r="C93" s="37"/>
      <c r="D93" s="37"/>
      <c r="E93" s="37"/>
      <c r="F93" s="38"/>
      <c r="G93" s="39">
        <f ca="1">IFERROR(NOW()-F93,"-")</f>
        <v>45933.450642708332</v>
      </c>
      <c r="H93" s="38"/>
      <c r="I93" s="37" t="str">
        <f>IFERROR(VLOOKUP(D93,DB!A:F,6,0),"")</f>
        <v/>
      </c>
      <c r="J93" s="37" t="str">
        <f>IFERROR(VLOOKUP(D93,DB!A:G,7,0),"")</f>
        <v/>
      </c>
      <c r="K93" s="37"/>
      <c r="L93" s="37" t="str">
        <f>IFERROR(VLOOKUP(D93,DB!A:I,9,0),"")</f>
        <v/>
      </c>
    </row>
    <row r="94" spans="1:13" ht="15">
      <c r="A94" s="37"/>
      <c r="B94" s="37" t="str">
        <f>IFERROR(VLOOKUP(D94,DB!A:K,11,0),"")</f>
        <v/>
      </c>
      <c r="C94" s="37"/>
      <c r="D94" s="37"/>
      <c r="E94" s="37"/>
      <c r="F94" s="38"/>
      <c r="G94" s="39">
        <f ca="1">IFERROR(NOW()-F94,"-")</f>
        <v>45933.450642708332</v>
      </c>
      <c r="H94" s="38"/>
      <c r="I94" s="37" t="str">
        <f>IFERROR(VLOOKUP(D94,DB!A:F,6,0),"")</f>
        <v/>
      </c>
      <c r="J94" s="37" t="str">
        <f>IFERROR(VLOOKUP(D94,DB!A:G,7,0),"")</f>
        <v/>
      </c>
      <c r="K94" s="37"/>
      <c r="L94" s="37" t="str">
        <f>IFERROR(VLOOKUP(D94,DB!A:I,9,0),"")</f>
        <v/>
      </c>
    </row>
    <row r="95" spans="1:13" ht="15">
      <c r="A95" s="37"/>
      <c r="B95" s="37" t="str">
        <f>IFERROR(VLOOKUP(D95,DB!A:K,11,0),"")</f>
        <v/>
      </c>
      <c r="C95" s="37"/>
      <c r="D95" s="37"/>
      <c r="E95" s="37"/>
      <c r="F95" s="38"/>
      <c r="G95" s="39">
        <f ca="1">IFERROR(NOW()-F95,"-")</f>
        <v>45933.450642708332</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45933.450642708332</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45933.450642708332</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45933.450642708332</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45933.450642708332</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45933.450642708332</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45933.450642708332</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45933.450642708332</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45933.450642708332</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45933.450642708332</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45933.450642708332</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45933.450642708332</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45933.450642708332</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45933.450642708332</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45933.450642708332</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45933.450642708332</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45933.450642708332</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45933.450642708332</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45933.450642708332</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45933.450642708332</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45933.450642708332</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45933.450642708332</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45933.450642708332</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45933.450642708332</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45933.450642708332</v>
      </c>
      <c r="H119" s="38"/>
      <c r="I119" s="37" t="str">
        <f>IFERROR(VLOOKUP(D119,DB!A:F,6,0),"")</f>
        <v/>
      </c>
      <c r="J119" s="37" t="str">
        <f>IFERROR(VLOOKUP(D119,DB!A:G,7,0),"")</f>
        <v/>
      </c>
      <c r="K119" s="37"/>
      <c r="L119" s="37" t="str">
        <f>IFERROR(VLOOKUP(D119,DB!A:I,9,0),"")</f>
        <v/>
      </c>
    </row>
    <row r="120" spans="1:12" ht="15">
      <c r="A120" s="92"/>
      <c r="B120" s="92" t="str">
        <f>IFERROR(VLOOKUP(D120,DB!A:K,11,0),"")</f>
        <v/>
      </c>
      <c r="C120" s="92"/>
      <c r="D120" s="92"/>
      <c r="E120" s="92"/>
      <c r="F120" s="134"/>
      <c r="G120" s="135">
        <f ca="1">IFERROR(NOW()-F120,"-")</f>
        <v>45933.450642708332</v>
      </c>
      <c r="H120" s="134"/>
      <c r="I120" s="92" t="str">
        <f>IFERROR(VLOOKUP(D120,DB!A:F,6,0),"")</f>
        <v/>
      </c>
      <c r="J120" s="92" t="str">
        <f>IFERROR(VLOOKUP(D120,DB!A:G,7,0),"")</f>
        <v/>
      </c>
      <c r="K120" s="92"/>
      <c r="L120" s="92" t="str">
        <f>IFERROR(VLOOKUP(D120,DB!A:I,9,0),"")</f>
        <v/>
      </c>
    </row>
    <row r="121" spans="1:12" ht="15">
      <c r="A121" s="37"/>
      <c r="B121" s="37" t="str">
        <f>IFERROR(VLOOKUP(D121,DB!A:K,11,0),"")</f>
        <v/>
      </c>
      <c r="C121" s="37"/>
      <c r="D121" s="37"/>
      <c r="E121" s="37"/>
      <c r="F121" s="38"/>
      <c r="G121" s="39">
        <f ca="1">IFERROR(NOW()-F121,"-")</f>
        <v>45933.450642708332</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45933.450642708332</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45933.450642708332</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45933.450642708332</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45933.450642708332</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45933.450642708332</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45933.450642708332</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45933.450642708332</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45933.450642708332</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45933.450642708332</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45933.450642708332</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45933.450642708332</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45933.450642708332</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45933.450642708332</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45933.450642708332</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45933.450642708332</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45933.450642708332</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45933.450642708332</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45933.450642708332</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45933.450642708332</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45933.450642708332</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45933.450642708332</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45933.450642708332</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45933.450642708332</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45933.450642708332</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45933.450642708332</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45933.450642708332</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45933.450642708332</v>
      </c>
      <c r="H148" s="38"/>
      <c r="I148" s="37" t="str">
        <f>IFERROR(VLOOKUP(D148,DB!A:F,6,0),"")</f>
        <v/>
      </c>
      <c r="J148" s="37" t="str">
        <f>IFERROR(VLOOKUP(D148,DB!A:G,7,0),"")</f>
        <v/>
      </c>
      <c r="K148" s="37"/>
      <c r="L148" s="37" t="str">
        <f>IFERROR(VLOOKUP(D148,DB!A:I,9,0),"")</f>
        <v/>
      </c>
    </row>
    <row r="149" spans="1:12" ht="15">
      <c r="A149" s="92"/>
      <c r="B149" s="92" t="str">
        <f>IFERROR(VLOOKUP(D149,DB!A:K,11,0),"")</f>
        <v/>
      </c>
      <c r="C149" s="92"/>
      <c r="D149" s="92"/>
      <c r="E149" s="92"/>
      <c r="F149" s="134"/>
      <c r="G149" s="135">
        <f ca="1">IFERROR(NOW()-F149,"-")</f>
        <v>45933.450642708332</v>
      </c>
      <c r="H149" s="134"/>
      <c r="I149" s="92" t="str">
        <f>IFERROR(VLOOKUP(D149,DB!A:F,6,0),"")</f>
        <v/>
      </c>
      <c r="J149" s="92" t="str">
        <f>IFERROR(VLOOKUP(D149,DB!A:G,7,0),"")</f>
        <v/>
      </c>
      <c r="K149" s="92"/>
      <c r="L149" s="92" t="str">
        <f>IFERROR(VLOOKUP(D149,DB!A:I,9,0),"")</f>
        <v/>
      </c>
    </row>
    <row r="150" spans="1:12" ht="15">
      <c r="A150" s="37"/>
      <c r="B150" s="37" t="str">
        <f>IFERROR(VLOOKUP(D150,DB!A:K,11,0),"")</f>
        <v/>
      </c>
      <c r="C150" s="37"/>
      <c r="D150" s="37"/>
      <c r="E150" s="37"/>
      <c r="F150" s="38"/>
      <c r="G150" s="39">
        <f ca="1">IFERROR(NOW()-F150,"-")</f>
        <v>45933.450642708332</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45933.450642708332</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45933.450642708332</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45933.450642708332</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45933.450642708332</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45933.450642708332</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45933.450642708332</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45933.450642708332</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45933.450642708332</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45933.450642708332</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45933.450642708332</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45933.450642708332</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45933.450642708332</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45933.450642708332</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45933.450642708332</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45933.450642708332</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45933.450642708332</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45933.450642708332</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45933.450642708332</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45933.450642708332</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45933.450642708332</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45933.450642708332</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45933.450642708332</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45933.450642708332</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45933.450642708332</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45933.450642708332</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45933.450642708332</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45933.450642708332</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45933.450642708332</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45933.450642708332</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45933.450642708332</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45933.450642708332</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45933.450642708332</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45933.450642708332</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45933.450642708332</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45933.450642708332</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45933.450642708332</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45933.450642708332</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45933.450642708332</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45933.450642708332</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45933.450642708332</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45933.450642708332</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45933.450642708332</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45933.450642708332</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45933.450642708332</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45933.450642708332</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45933.450642708332</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45933.450642708332</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45933.450642708332</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45933.450642708332</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45933.450642708332</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45933.450642708332</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45933.450642708332</v>
      </c>
      <c r="H202" s="38"/>
      <c r="I202" s="37" t="str">
        <f>IFERROR(VLOOKUP(D202,DB!A:F,6,0),"")</f>
        <v/>
      </c>
      <c r="J202" s="37" t="str">
        <f>IFERROR(VLOOKUP(D202,DB!A:G,7,0),"")</f>
        <v/>
      </c>
      <c r="K202" s="37"/>
      <c r="L202" s="37" t="str">
        <f>IFERROR(VLOOKUP(D202,DB!A:I,9,0),"")</f>
        <v/>
      </c>
    </row>
    <row r="203" spans="1:12" ht="15">
      <c r="A203" s="92"/>
      <c r="B203" s="92" t="str">
        <f>IFERROR(VLOOKUP(D203,DB!A:K,11,0),"")</f>
        <v/>
      </c>
      <c r="C203" s="92"/>
      <c r="D203" s="92"/>
      <c r="E203" s="92"/>
      <c r="F203" s="134"/>
      <c r="G203" s="135">
        <f ca="1">IFERROR(NOW()-F203,"-")</f>
        <v>45933.450642708332</v>
      </c>
      <c r="H203" s="134"/>
      <c r="I203" s="92" t="str">
        <f>IFERROR(VLOOKUP(D203,DB!A:F,6,0),"")</f>
        <v/>
      </c>
      <c r="J203" s="92" t="str">
        <f>IFERROR(VLOOKUP(D203,DB!A:G,7,0),"")</f>
        <v/>
      </c>
      <c r="K203" s="92"/>
      <c r="L203" s="92" t="str">
        <f>IFERROR(VLOOKUP(D203,DB!A:I,9,0),"")</f>
        <v/>
      </c>
    </row>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8" ht="15"/>
    <row r="459" ht="15"/>
    <row r="460" ht="15"/>
    <row r="461" ht="15"/>
    <row r="462" ht="15"/>
    <row r="463" ht="15"/>
    <row r="464" ht="15"/>
    <row r="465" ht="15"/>
    <row r="466" ht="15"/>
    <row r="467" ht="15"/>
    <row r="468" ht="15"/>
    <row r="469" ht="15"/>
    <row r="470" ht="15"/>
    <row r="471" ht="15"/>
    <row r="473" ht="15"/>
    <row r="474" ht="15"/>
    <row r="475" ht="15"/>
    <row r="476" ht="15"/>
    <row r="477" ht="15"/>
    <row r="478" ht="15"/>
    <row r="480" ht="15"/>
    <row r="481" ht="15"/>
    <row r="482" ht="15"/>
    <row r="483" ht="15"/>
    <row r="484" ht="15"/>
    <row r="485" ht="15"/>
    <row r="486" ht="15"/>
    <row r="487"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2" ht="15"/>
    <row r="523" ht="15"/>
    <row r="524" ht="15"/>
    <row r="525" ht="15"/>
    <row r="526" ht="15"/>
    <row r="527" ht="15"/>
    <row r="528" ht="15"/>
    <row r="529" ht="15"/>
    <row r="530" ht="15"/>
    <row r="531" ht="15"/>
    <row r="533" ht="15"/>
    <row r="534" ht="15"/>
    <row r="535" ht="15"/>
    <row r="538" ht="15"/>
    <row r="539" ht="15"/>
    <row r="540" ht="15"/>
    <row r="541"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3" ht="15"/>
    <row r="854" ht="15"/>
    <row r="855" ht="15"/>
    <row r="856" ht="15"/>
    <row r="857" ht="15"/>
    <row r="858" ht="15"/>
    <row r="862" ht="15"/>
    <row r="863" ht="15"/>
    <row r="873" ht="15"/>
    <row r="878" ht="15"/>
    <row r="889" ht="15"/>
    <row r="890" ht="15"/>
    <row r="897" ht="15"/>
    <row r="898" ht="15"/>
    <row r="902" ht="15"/>
    <row r="903" ht="15"/>
    <row r="904" ht="15"/>
    <row r="911" ht="15"/>
    <row r="912" ht="15"/>
    <row r="913" ht="15"/>
    <row r="914" ht="15"/>
    <row r="916" ht="15"/>
    <row r="917" ht="15"/>
    <row r="918" ht="15"/>
    <row r="921" ht="15"/>
    <row r="922" ht="15"/>
    <row r="923" ht="15"/>
    <row r="924" ht="15"/>
    <row r="926" ht="15"/>
    <row r="927" ht="15"/>
    <row r="928" ht="15"/>
    <row r="929" ht="15"/>
    <row r="930" ht="15"/>
    <row r="931" ht="15"/>
    <row r="933" ht="15"/>
    <row r="934" ht="15"/>
    <row r="936" ht="15"/>
    <row r="937" ht="15"/>
    <row r="939" ht="15"/>
    <row r="940" ht="15"/>
    <row r="941" ht="15"/>
    <row r="943" ht="15"/>
    <row r="944" ht="15"/>
    <row r="945" ht="15"/>
    <row r="946" ht="15"/>
    <row r="947" ht="15"/>
    <row r="951" ht="15"/>
    <row r="952" ht="15"/>
    <row r="953" ht="15"/>
    <row r="954" ht="15"/>
    <row r="957" ht="15"/>
    <row r="958" ht="15"/>
    <row r="961" ht="15"/>
    <row r="1002" ht="15"/>
    <row r="1003" ht="15"/>
    <row r="1006" ht="15"/>
    <row r="1007" ht="15"/>
    <row r="1014" ht="15"/>
    <row r="1015" ht="15"/>
    <row r="1018" ht="15"/>
    <row r="1020" ht="15"/>
    <row r="1022" ht="15"/>
    <row r="1023" ht="15"/>
    <row r="1024" ht="15"/>
    <row r="1027" ht="15"/>
    <row r="1028" ht="15"/>
    <row r="1030" ht="15"/>
    <row r="1033" ht="15"/>
    <row r="1034" ht="15"/>
    <row r="1036" ht="15"/>
    <row r="1037" ht="15"/>
    <row r="1038" ht="15"/>
    <row r="1039" ht="15"/>
    <row r="1040" ht="15"/>
    <row r="1043" ht="15"/>
    <row r="1044" ht="15"/>
    <row r="1045" ht="15"/>
    <row r="1046" ht="15"/>
    <row r="1047" ht="15"/>
    <row r="1048" ht="15"/>
    <row r="1050" ht="15"/>
    <row r="1052" ht="15"/>
    <row r="1054" ht="15"/>
    <row r="1055" ht="15"/>
    <row r="1056" ht="15"/>
    <row r="1058" ht="15"/>
    <row r="1059" ht="15"/>
    <row r="1060" ht="15"/>
    <row r="1061" ht="15"/>
    <row r="1062" ht="15"/>
    <row r="1063" ht="15"/>
    <row r="1064" ht="15"/>
    <row r="1066" ht="15"/>
    <row r="1067" ht="15"/>
    <row r="1068" ht="15"/>
    <row r="1073" ht="15"/>
    <row r="1074" ht="15"/>
    <row r="1078" ht="15"/>
    <row r="1079" ht="15"/>
    <row r="1080" ht="15"/>
    <row r="1083" ht="15"/>
    <row r="1085" ht="15"/>
    <row r="1089" ht="15"/>
    <row r="1093" ht="15"/>
    <row r="1099" ht="15"/>
    <row r="1100" ht="15"/>
    <row r="1102" ht="15"/>
    <row r="1103" ht="15"/>
    <row r="1105" ht="15"/>
    <row r="1108" ht="15"/>
    <row r="1109" ht="15"/>
    <row r="1111" ht="15"/>
    <row r="1113" ht="15"/>
    <row r="1115" ht="15"/>
    <row r="1117" ht="15"/>
    <row r="1118" ht="15"/>
    <row r="1119" ht="15"/>
    <row r="1121" ht="15"/>
    <row r="1122" ht="15"/>
    <row r="1123" ht="15"/>
    <row r="1124" ht="15"/>
    <row r="1127" ht="15"/>
    <row r="1301" ht="15"/>
    <row r="1302" ht="15"/>
    <row r="1312" ht="15"/>
    <row r="1313" ht="15"/>
    <row r="1314" ht="15"/>
    <row r="1320" ht="15"/>
    <row r="1321" ht="15"/>
    <row r="1322" ht="15"/>
    <row r="1323" ht="15"/>
    <row r="1325" ht="15"/>
    <row r="1328" ht="15"/>
    <row r="1329" ht="15"/>
    <row r="1330" ht="15"/>
    <row r="1331" ht="15"/>
    <row r="1333" ht="15"/>
    <row r="1334" ht="15"/>
    <row r="1336" ht="15"/>
    <row r="1337" ht="15"/>
    <row r="1338" ht="15"/>
    <row r="1339" ht="15"/>
    <row r="1341" ht="15"/>
    <row r="1342" ht="15"/>
    <row r="1343" ht="15"/>
    <row r="1346" ht="15"/>
    <row r="1347" ht="15"/>
    <row r="1350" ht="15"/>
    <row r="1351" ht="15"/>
    <row r="1352" ht="15"/>
    <row r="1353" ht="15"/>
    <row r="1354" ht="15"/>
    <row r="1355" ht="15"/>
    <row r="1356" ht="15"/>
    <row r="1357" ht="15"/>
    <row r="1359" ht="15"/>
    <row r="1361" ht="15"/>
    <row r="1362" ht="15"/>
    <row r="1363" ht="15"/>
    <row r="1366" ht="15"/>
    <row r="1376" ht="15"/>
    <row r="1379" ht="15"/>
    <row r="1380" ht="15"/>
    <row r="1384" ht="15"/>
    <row r="1388" ht="15"/>
    <row r="1391" ht="15"/>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7"/>
  <sheetViews>
    <sheetView tabSelected="1" workbookViewId="0">
      <selection activeCell="A5" sqref="A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39074</v>
      </c>
      <c r="B2" s="137" t="s">
        <v>5398</v>
      </c>
      <c r="C2" s="137">
        <v>1</v>
      </c>
      <c r="D2" s="137" t="s">
        <v>32861</v>
      </c>
      <c r="E2" s="137" t="s">
        <v>39075</v>
      </c>
      <c r="F2" s="138">
        <v>45929.14371527778</v>
      </c>
      <c r="G2" s="139">
        <f ca="1">IFERROR(NOW()-F2,"-")</f>
        <v>4.3069274305526051</v>
      </c>
      <c r="H2" s="137">
        <v>45929.455266203702</v>
      </c>
      <c r="I2" s="137" t="str">
        <f>IFERROR(VLOOKUP(D2,DB!A:F,6,0),"")</f>
        <v>SCECO</v>
      </c>
      <c r="J2" s="137" t="str">
        <f>IFERROR(VLOOKUP(D2,DB!A:G,7,0),"")</f>
        <v>In progress</v>
      </c>
      <c r="K2" s="137" t="s">
        <v>39076</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39077</v>
      </c>
      <c r="B3" s="137" t="s">
        <v>5398</v>
      </c>
      <c r="C3" s="137">
        <v>1</v>
      </c>
      <c r="D3" s="137" t="s">
        <v>34463</v>
      </c>
      <c r="E3" s="137" t="s">
        <v>39075</v>
      </c>
      <c r="F3" s="138">
        <v>45926.772847222222</v>
      </c>
      <c r="G3" s="139">
        <f ca="1">IFERROR(NOW()-F3,"-")</f>
        <v>6.6777954861099715</v>
      </c>
      <c r="H3" s="137">
        <v>45927.449074074102</v>
      </c>
      <c r="I3" s="137" t="str">
        <f>IFERROR(VLOOKUP(D3,DB!A:F,6,0),"")</f>
        <v>SCECO</v>
      </c>
      <c r="J3" s="137" t="str">
        <f>IFERROR(VLOOKUP(D3,DB!A:G,7,0),"")</f>
        <v>Weak</v>
      </c>
      <c r="K3" s="137" t="s">
        <v>39076</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39078</v>
      </c>
      <c r="B4" s="137" t="s">
        <v>5398</v>
      </c>
      <c r="C4" s="137">
        <v>1</v>
      </c>
      <c r="D4" s="137" t="s">
        <v>33408</v>
      </c>
      <c r="E4" s="137" t="s">
        <v>38964</v>
      </c>
      <c r="F4" s="138">
        <v>45932.818645833337</v>
      </c>
      <c r="G4" s="139">
        <f ca="1">IFERROR(NOW()-F4,"-")</f>
        <v>0.63199687499582069</v>
      </c>
      <c r="H4" s="138">
        <v>45931.969363425924</v>
      </c>
      <c r="I4" s="137" t="str">
        <f>IFERROR(VLOOKUP(D4,DB!A:F,6,0),"")</f>
        <v>SCECO</v>
      </c>
      <c r="J4" s="137" t="str">
        <f>IFERROR(VLOOKUP(D4,DB!A:G,7,0),"")</f>
        <v>Dead</v>
      </c>
      <c r="K4" s="137" t="s">
        <v>39076</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39079</v>
      </c>
      <c r="B5" s="137" t="str">
        <f>IFERROR(VLOOKUP(D5,DB!A:K,11,0),"")</f>
        <v>R6</v>
      </c>
      <c r="C5" s="137">
        <v>1</v>
      </c>
      <c r="D5" s="137" t="s">
        <v>33684</v>
      </c>
      <c r="E5" s="137" t="s">
        <v>39075</v>
      </c>
      <c r="F5" s="140">
        <v>45933.122523148151</v>
      </c>
      <c r="G5" s="139">
        <f ca="1">IFERROR(NOW()-F5,"-")</f>
        <v>0.32811956018122146</v>
      </c>
      <c r="H5" s="140">
        <v>45933.215115740742</v>
      </c>
      <c r="I5" s="137" t="str">
        <f>IFERROR(VLOOKUP(D5,DB!A:F,6,0),"")</f>
        <v>SCECO</v>
      </c>
      <c r="J5" s="137" t="str">
        <f>IFERROR(VLOOKUP(D5,DB!A:G,7,0),"")</f>
        <v>Weak</v>
      </c>
      <c r="K5" s="137" t="s">
        <v>39080</v>
      </c>
      <c r="L5" s="137" t="str">
        <f>IFERROR(VLOOKUP(D5,DB!A:I,9,0),"")</f>
        <v>Latis</v>
      </c>
    </row>
    <row r="6" spans="1:16383" ht="31.5" customHeight="1">
      <c r="A6" s="121"/>
      <c r="B6" s="137" t="str">
        <f>IFERROR(VLOOKUP(D6,DB!A:K,11,0),"")</f>
        <v/>
      </c>
      <c r="C6" s="137"/>
      <c r="D6" s="137"/>
      <c r="E6" s="137"/>
      <c r="F6" s="137"/>
      <c r="G6" s="137">
        <f ca="1">IFERROR(NOW()-F6,"-")</f>
        <v>45933.450642708332</v>
      </c>
      <c r="H6" s="137"/>
      <c r="I6" s="137" t="str">
        <f>IFERROR(VLOOKUP(D6,DB!A:F,6,0),"")</f>
        <v/>
      </c>
      <c r="J6" s="137" t="str">
        <f>IFERROR(VLOOKUP(D6,DB!A:G,7,0),"")</f>
        <v/>
      </c>
      <c r="K6" s="137"/>
      <c r="L6" s="137" t="str">
        <f>IFERROR(VLOOKUP(D6,DB!A:I,9,0),"")</f>
        <v/>
      </c>
    </row>
    <row r="7" spans="1:16383" ht="31.5" customHeight="1">
      <c r="A7" s="121"/>
      <c r="B7" s="137" t="str">
        <f>IFERROR(VLOOKUP(D7,DB!A:K,11,0),"")</f>
        <v/>
      </c>
      <c r="C7" s="137"/>
      <c r="D7" s="137"/>
      <c r="E7" s="137"/>
      <c r="F7" s="137"/>
      <c r="G7" s="137">
        <f ca="1">IFERROR(NOW()-F7,"-")</f>
        <v>45933.450642708332</v>
      </c>
      <c r="H7" s="137"/>
      <c r="I7" s="137" t="str">
        <f>IFERROR(VLOOKUP(D7,DB!A:F,6,0),"")</f>
        <v/>
      </c>
      <c r="J7" s="137" t="str">
        <f>IFERROR(VLOOKUP(D7,DB!A:G,7,0),"")</f>
        <v/>
      </c>
      <c r="K7" s="137"/>
      <c r="L7" s="137" t="str">
        <f>IFERROR(VLOOKUP(D7,DB!A:I,9,0),"")</f>
        <v/>
      </c>
    </row>
    <row r="8" spans="1:16383" ht="31.5" customHeight="1">
      <c r="A8" s="121"/>
      <c r="B8" s="137" t="str">
        <f>IFERROR(VLOOKUP(D8,DB!A:K,11,0),"")</f>
        <v/>
      </c>
      <c r="C8" s="137"/>
      <c r="D8" s="137"/>
      <c r="E8" s="137"/>
      <c r="F8" s="137"/>
      <c r="G8" s="137">
        <f ca="1">IFERROR(NOW()-F8,"-")</f>
        <v>45933.450642708332</v>
      </c>
      <c r="H8" s="137"/>
      <c r="I8" s="137" t="str">
        <f>IFERROR(VLOOKUP(D8,DB!A:F,6,0),"")</f>
        <v/>
      </c>
      <c r="J8" s="137" t="str">
        <f>IFERROR(VLOOKUP(D8,DB!A:G,7,0),"")</f>
        <v/>
      </c>
      <c r="K8" s="137"/>
      <c r="L8" s="137" t="str">
        <f>IFERROR(VLOOKUP(D8,DB!A:I,9,0),"")</f>
        <v/>
      </c>
    </row>
    <row r="9" spans="1:16383" ht="31.5" customHeight="1">
      <c r="A9" s="121"/>
      <c r="B9" s="137" t="str">
        <f>IFERROR(VLOOKUP(D9,DB!A:K,11,0),"")</f>
        <v/>
      </c>
      <c r="C9" s="137"/>
      <c r="D9" s="137"/>
      <c r="E9" s="137"/>
      <c r="F9" s="137"/>
      <c r="G9" s="137">
        <f ca="1">IFERROR(NOW()-F9,"-")</f>
        <v>45933.450642708332</v>
      </c>
      <c r="H9" s="137"/>
      <c r="I9" s="137" t="str">
        <f>IFERROR(VLOOKUP(D9,DB!A:F,6,0),"")</f>
        <v/>
      </c>
      <c r="J9" s="137" t="str">
        <f>IFERROR(VLOOKUP(D9,DB!A:G,7,0),"")</f>
        <v/>
      </c>
      <c r="K9" s="137"/>
      <c r="L9" s="137" t="str">
        <f>IFERROR(VLOOKUP(D9,DB!A:I,9,0),"")</f>
        <v/>
      </c>
    </row>
    <row r="10" spans="1:16383" ht="31.5" customHeight="1">
      <c r="A10" s="121"/>
      <c r="B10" s="137" t="str">
        <f>IFERROR(VLOOKUP(D10,DB!A:K,11,0),"")</f>
        <v/>
      </c>
      <c r="C10" s="137"/>
      <c r="D10" s="137"/>
      <c r="E10" s="137"/>
      <c r="F10" s="137"/>
      <c r="G10" s="137">
        <f ca="1">IFERROR(NOW()-F10,"-")</f>
        <v>45933.450642708332</v>
      </c>
      <c r="H10" s="137"/>
      <c r="I10" s="137" t="str">
        <f>IFERROR(VLOOKUP(D10,DB!A:F,6,0),"")</f>
        <v/>
      </c>
      <c r="J10" s="137" t="str">
        <f>IFERROR(VLOOKUP(D10,DB!A:G,7,0),"")</f>
        <v/>
      </c>
      <c r="K10" s="137"/>
      <c r="L10" s="137" t="str">
        <f>IFERROR(VLOOKUP(D10,DB!A:I,9,0),"")</f>
        <v/>
      </c>
    </row>
    <row r="11" spans="1:16383" ht="31.5" customHeight="1">
      <c r="A11" s="121"/>
      <c r="B11" s="137" t="str">
        <f>IFERROR(VLOOKUP(D11,DB!A:K,11,0),"")</f>
        <v/>
      </c>
      <c r="C11" s="137"/>
      <c r="D11" s="137"/>
      <c r="E11" s="137"/>
      <c r="F11" s="137"/>
      <c r="G11" s="137">
        <f ca="1">IFERROR(NOW()-F11,"-")</f>
        <v>45933.450642708332</v>
      </c>
      <c r="H11" s="137"/>
      <c r="I11" s="137" t="str">
        <f>IFERROR(VLOOKUP(D11,DB!A:F,6,0),"")</f>
        <v/>
      </c>
      <c r="J11" s="137" t="str">
        <f>IFERROR(VLOOKUP(D11,DB!A:G,7,0),"")</f>
        <v/>
      </c>
      <c r="K11" s="137"/>
      <c r="L11" s="137" t="str">
        <f>IFERROR(VLOOKUP(D11,DB!A:I,9,0),"")</f>
        <v/>
      </c>
    </row>
    <row r="12" spans="1:16383" ht="31.5" customHeight="1">
      <c r="A12" s="121"/>
      <c r="B12" s="120" t="str">
        <f>IFERROR(VLOOKUP(D12,DB!A:K,11,0),"")</f>
        <v/>
      </c>
      <c r="C12" s="122"/>
      <c r="D12" s="120"/>
      <c r="E12" s="123"/>
      <c r="F12" s="124"/>
      <c r="G12" s="89">
        <f ca="1">IFERROR(NOW()-F12,"-")</f>
        <v>45933.450642708332</v>
      </c>
      <c r="H12" s="124"/>
      <c r="I12" s="120" t="str">
        <f>IFERROR(VLOOKUP(D12,DB!A:F,6,0),"")</f>
        <v/>
      </c>
      <c r="J12" s="119" t="str">
        <f>IFERROR(VLOOKUP(D12,DB!A:G,7,0),"")</f>
        <v/>
      </c>
      <c r="K12" s="125"/>
      <c r="L12" s="126" t="str">
        <f>IFERROR(VLOOKUP(D12,DB!A:I,9,0),"")</f>
        <v/>
      </c>
    </row>
    <row r="13" spans="1:16383" ht="31.5" customHeight="1">
      <c r="A13" s="121"/>
      <c r="B13" s="120" t="str">
        <f>IFERROR(VLOOKUP(D13,DB!A:K,11,0),"")</f>
        <v/>
      </c>
      <c r="C13" s="122"/>
      <c r="D13" s="120"/>
      <c r="E13" s="123"/>
      <c r="F13" s="124"/>
      <c r="G13" s="89">
        <f ca="1">IFERROR(NOW()-F13,"-")</f>
        <v>45933.450642708332</v>
      </c>
      <c r="H13" s="124"/>
      <c r="I13" s="120" t="str">
        <f>IFERROR(VLOOKUP(D13,DB!A:F,6,0),"")</f>
        <v/>
      </c>
      <c r="J13" s="119" t="str">
        <f>IFERROR(VLOOKUP(D13,DB!A:G,7,0),"")</f>
        <v/>
      </c>
      <c r="K13" s="125"/>
      <c r="L13" s="126" t="str">
        <f>IFERROR(VLOOKUP(D13,DB!A:I,9,0),"")</f>
        <v/>
      </c>
    </row>
    <row r="14" spans="1:16383" ht="31.5" customHeight="1">
      <c r="A14" s="121"/>
      <c r="B14" s="120" t="str">
        <f>IFERROR(VLOOKUP(D14,DB!A:K,11,0),"")</f>
        <v/>
      </c>
      <c r="C14" s="122"/>
      <c r="D14" s="120"/>
      <c r="E14" s="123"/>
      <c r="F14" s="124"/>
      <c r="G14" s="89">
        <f ca="1">IFERROR(NOW()-F14,"-")</f>
        <v>45933.450642708332</v>
      </c>
      <c r="H14" s="124"/>
      <c r="I14" s="120" t="str">
        <f>IFERROR(VLOOKUP(D14,DB!A:F,6,0),"")</f>
        <v/>
      </c>
      <c r="J14" s="119" t="str">
        <f>IFERROR(VLOOKUP(D14,DB!A:G,7,0),"")</f>
        <v/>
      </c>
      <c r="K14" s="125"/>
      <c r="L14" s="126" t="str">
        <f>IFERROR(VLOOKUP(D14,DB!A:I,9,0),"")</f>
        <v/>
      </c>
    </row>
    <row r="15" spans="1:16383" ht="31.5" customHeight="1">
      <c r="A15" s="121"/>
      <c r="B15" s="120" t="str">
        <f>IFERROR(VLOOKUP(D15,DB!A:K,11,0),"")</f>
        <v/>
      </c>
      <c r="C15" s="122"/>
      <c r="D15" s="120"/>
      <c r="E15" s="123"/>
      <c r="F15" s="124"/>
      <c r="G15" s="89">
        <f ca="1">IFERROR(NOW()-F15,"-")</f>
        <v>45933.450642708332</v>
      </c>
      <c r="H15" s="124"/>
      <c r="I15" s="120" t="str">
        <f>IFERROR(VLOOKUP(D15,DB!A:F,6,0),"")</f>
        <v/>
      </c>
      <c r="J15" s="119" t="str">
        <f>IFERROR(VLOOKUP(D15,DB!A:G,7,0),"")</f>
        <v/>
      </c>
      <c r="K15" s="125"/>
      <c r="L15" s="126" t="str">
        <f>IFERROR(VLOOKUP(D15,DB!A:I,9,0),"")</f>
        <v/>
      </c>
    </row>
    <row r="16" spans="1:16383" ht="31.5" customHeight="1">
      <c r="A16" s="121"/>
      <c r="B16" s="120" t="str">
        <f>IFERROR(VLOOKUP(D16,DB!A:K,11,0),"")</f>
        <v/>
      </c>
      <c r="C16" s="122"/>
      <c r="D16" s="120"/>
      <c r="E16" s="123"/>
      <c r="F16" s="124"/>
      <c r="G16" s="89">
        <f ca="1">IFERROR(NOW()-F16,"-")</f>
        <v>45933.450642708332</v>
      </c>
      <c r="H16" s="124"/>
      <c r="I16" s="120" t="str">
        <f>IFERROR(VLOOKUP(D16,DB!A:F,6,0),"")</f>
        <v/>
      </c>
      <c r="J16" s="119" t="str">
        <f>IFERROR(VLOOKUP(D16,DB!A:G,7,0),"")</f>
        <v/>
      </c>
      <c r="K16" s="125"/>
      <c r="L16" s="126" t="str">
        <f>IFERROR(VLOOKUP(D16,DB!A:I,9,0),"")</f>
        <v/>
      </c>
    </row>
    <row r="17" spans="1:12" ht="31.5" customHeight="1">
      <c r="A17" s="121"/>
      <c r="B17" s="120" t="str">
        <f>IFERROR(VLOOKUP(D17,DB!A:K,11,0),"")</f>
        <v/>
      </c>
      <c r="C17" s="122"/>
      <c r="D17" s="120"/>
      <c r="E17" s="123"/>
      <c r="F17" s="124"/>
      <c r="G17" s="89">
        <f ca="1">IFERROR(NOW()-F17,"-")</f>
        <v>45933.450642708332</v>
      </c>
      <c r="H17" s="124"/>
      <c r="I17" s="120" t="str">
        <f>IFERROR(VLOOKUP(D17,DB!A:F,6,0),"")</f>
        <v/>
      </c>
      <c r="J17" s="119" t="str">
        <f>IFERROR(VLOOKUP(D17,DB!A:G,7,0),"")</f>
        <v/>
      </c>
      <c r="K17" s="125"/>
      <c r="L17" s="126" t="str">
        <f>IFERROR(VLOOKUP(D17,DB!A:I,9,0),"")</f>
        <v/>
      </c>
    </row>
    <row r="18" spans="1:12" ht="31.5" customHeight="1">
      <c r="A18" s="121"/>
      <c r="B18" s="120" t="str">
        <f>IFERROR(VLOOKUP(D18,DB!A:K,11,0),"")</f>
        <v/>
      </c>
      <c r="C18" s="122"/>
      <c r="D18" s="120"/>
      <c r="E18" s="123"/>
      <c r="F18" s="124"/>
      <c r="G18" s="89">
        <f ca="1">IFERROR(NOW()-F18,"-")</f>
        <v>45933.450642708332</v>
      </c>
      <c r="H18" s="124"/>
      <c r="I18" s="120" t="str">
        <f>IFERROR(VLOOKUP(D18,DB!A:F,6,0),"")</f>
        <v/>
      </c>
      <c r="J18" s="119" t="str">
        <f>IFERROR(VLOOKUP(D18,DB!A:G,7,0),"")</f>
        <v/>
      </c>
      <c r="K18" s="125"/>
      <c r="L18" s="126" t="str">
        <f>IFERROR(VLOOKUP(D18,DB!A:I,9,0),"")</f>
        <v/>
      </c>
    </row>
    <row r="19" spans="1:12" ht="31.5" customHeight="1">
      <c r="A19" s="121"/>
      <c r="B19" s="120" t="str">
        <f>IFERROR(VLOOKUP(D19,DB!A:K,11,0),"")</f>
        <v/>
      </c>
      <c r="C19" s="122"/>
      <c r="D19" s="120"/>
      <c r="E19" s="123"/>
      <c r="F19" s="124"/>
      <c r="G19" s="89">
        <f ca="1">IFERROR(NOW()-F19,"-")</f>
        <v>45933.450642708332</v>
      </c>
      <c r="H19" s="124"/>
      <c r="I19" s="120" t="str">
        <f>IFERROR(VLOOKUP(D19,DB!A:F,6,0),"")</f>
        <v/>
      </c>
      <c r="J19" s="119" t="str">
        <f>IFERROR(VLOOKUP(D19,DB!A:G,7,0),"")</f>
        <v/>
      </c>
      <c r="K19" s="125"/>
      <c r="L19" s="126" t="str">
        <f>IFERROR(VLOOKUP(D19,DB!A:I,9,0),"")</f>
        <v/>
      </c>
    </row>
    <row r="20" spans="1:12" ht="31.5" customHeight="1">
      <c r="A20" s="121"/>
      <c r="B20" s="120" t="str">
        <f>IFERROR(VLOOKUP(D20,DB!A:K,11,0),"")</f>
        <v/>
      </c>
      <c r="C20" s="122"/>
      <c r="D20" s="120"/>
      <c r="E20" s="123"/>
      <c r="F20" s="124"/>
      <c r="G20" s="89">
        <f ca="1">IFERROR(NOW()-F20,"-")</f>
        <v>45933.450642708332</v>
      </c>
      <c r="H20" s="124"/>
      <c r="I20" s="120" t="str">
        <f>IFERROR(VLOOKUP(D20,DB!A:F,6,0),"")</f>
        <v/>
      </c>
      <c r="J20" s="119" t="str">
        <f>IFERROR(VLOOKUP(D20,DB!A:G,7,0),"")</f>
        <v/>
      </c>
      <c r="K20" s="125"/>
      <c r="L20" s="126" t="str">
        <f>IFERROR(VLOOKUP(D20,DB!A:I,9,0),"")</f>
        <v/>
      </c>
    </row>
    <row r="21" spans="1:12" ht="31.5" customHeight="1">
      <c r="A21" s="121"/>
      <c r="B21" s="120" t="str">
        <f>IFERROR(VLOOKUP(D21,DB!A:K,11,0),"")</f>
        <v/>
      </c>
      <c r="C21" s="122"/>
      <c r="D21" s="120"/>
      <c r="E21" s="123"/>
      <c r="F21" s="124"/>
      <c r="G21" s="89">
        <f ca="1">IFERROR(NOW()-F21,"-")</f>
        <v>45933.450642708332</v>
      </c>
      <c r="H21" s="124"/>
      <c r="I21" s="120" t="str">
        <f>IFERROR(VLOOKUP(D21,DB!A:F,6,0),"")</f>
        <v/>
      </c>
      <c r="J21" s="119" t="str">
        <f>IFERROR(VLOOKUP(D21,DB!A:G,7,0),"")</f>
        <v/>
      </c>
      <c r="K21" s="125"/>
      <c r="L21" s="126" t="str">
        <f>IFERROR(VLOOKUP(D21,DB!A:I,9,0),"")</f>
        <v/>
      </c>
    </row>
    <row r="22" spans="1:12" ht="31.5" customHeight="1">
      <c r="A22" s="121"/>
      <c r="B22" s="120" t="str">
        <f>IFERROR(VLOOKUP(D22,DB!A:K,11,0),"")</f>
        <v/>
      </c>
      <c r="C22" s="122"/>
      <c r="D22" s="120"/>
      <c r="E22" s="123"/>
      <c r="F22" s="124"/>
      <c r="G22" s="89">
        <f ca="1">IFERROR(NOW()-F22,"-")</f>
        <v>45933.450642708332</v>
      </c>
      <c r="H22" s="124"/>
      <c r="I22" s="120" t="str">
        <f>IFERROR(VLOOKUP(D22,DB!A:F,6,0),"")</f>
        <v/>
      </c>
      <c r="J22" s="119" t="str">
        <f>IFERROR(VLOOKUP(D22,DB!A:G,7,0),"")</f>
        <v/>
      </c>
      <c r="K22" s="125"/>
      <c r="L22" s="126" t="str">
        <f>IFERROR(VLOOKUP(D22,DB!A:I,9,0),"")</f>
        <v/>
      </c>
    </row>
    <row r="23" spans="1:12" ht="31.5" customHeight="1">
      <c r="A23" s="121"/>
      <c r="B23" s="120" t="str">
        <f>IFERROR(VLOOKUP(D23,DB!A:K,11,0),"")</f>
        <v/>
      </c>
      <c r="C23" s="122"/>
      <c r="D23" s="120"/>
      <c r="E23" s="123"/>
      <c r="F23" s="124"/>
      <c r="G23" s="89">
        <f ca="1">IFERROR(NOW()-F23,"-")</f>
        <v>45933.450642708332</v>
      </c>
      <c r="H23" s="124"/>
      <c r="I23" s="120" t="str">
        <f>IFERROR(VLOOKUP(D23,DB!A:F,6,0),"")</f>
        <v/>
      </c>
      <c r="J23" s="119" t="str">
        <f>IFERROR(VLOOKUP(D23,DB!A:G,7,0),"")</f>
        <v/>
      </c>
      <c r="K23" s="125"/>
      <c r="L23" s="126" t="str">
        <f>IFERROR(VLOOKUP(D23,DB!A:I,9,0),"")</f>
        <v/>
      </c>
    </row>
    <row r="24" spans="1:12" ht="31.5" customHeight="1">
      <c r="A24" s="121"/>
      <c r="B24" s="120" t="str">
        <f>IFERROR(VLOOKUP(D24,DB!A:K,11,0),"")</f>
        <v/>
      </c>
      <c r="C24" s="122"/>
      <c r="D24" s="120"/>
      <c r="E24" s="123"/>
      <c r="F24" s="124"/>
      <c r="G24" s="89">
        <f ca="1">IFERROR(NOW()-F24,"-")</f>
        <v>45933.450642708332</v>
      </c>
      <c r="H24" s="124"/>
      <c r="I24" s="120" t="str">
        <f>IFERROR(VLOOKUP(D24,DB!A:F,6,0),"")</f>
        <v/>
      </c>
      <c r="J24" s="119" t="str">
        <f>IFERROR(VLOOKUP(D24,DB!A:G,7,0),"")</f>
        <v/>
      </c>
      <c r="K24" s="125"/>
      <c r="L24" s="126" t="str">
        <f>IFERROR(VLOOKUP(D24,DB!A:I,9,0),"")</f>
        <v/>
      </c>
    </row>
    <row r="25" spans="1:12" ht="31.5" customHeight="1">
      <c r="A25" s="121"/>
      <c r="B25" s="120" t="str">
        <f>IFERROR(VLOOKUP(D25,DB!A:K,11,0),"")</f>
        <v/>
      </c>
      <c r="C25" s="122"/>
      <c r="D25" s="120"/>
      <c r="E25" s="123"/>
      <c r="F25" s="124"/>
      <c r="G25" s="89">
        <f ca="1">IFERROR(NOW()-F25,"-")</f>
        <v>45933.450642708332</v>
      </c>
      <c r="H25" s="124"/>
      <c r="I25" s="120" t="str">
        <f>IFERROR(VLOOKUP(D25,DB!A:F,6,0),"")</f>
        <v/>
      </c>
      <c r="J25" s="119" t="str">
        <f>IFERROR(VLOOKUP(D25,DB!A:G,7,0),"")</f>
        <v/>
      </c>
      <c r="K25" s="125"/>
      <c r="L25" s="126" t="str">
        <f>IFERROR(VLOOKUP(D25,DB!A:I,9,0),"")</f>
        <v/>
      </c>
    </row>
    <row r="26" spans="1:12" ht="31.5" customHeight="1">
      <c r="A26" s="121"/>
      <c r="B26" s="120" t="str">
        <f>IFERROR(VLOOKUP(D26,DB!A:K,11,0),"")</f>
        <v/>
      </c>
      <c r="C26" s="122"/>
      <c r="D26" s="120"/>
      <c r="E26" s="123"/>
      <c r="F26" s="124"/>
      <c r="G26" s="89">
        <f ca="1">IFERROR(NOW()-F26,"-")</f>
        <v>45933.450642708332</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45933.450642708332</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45933.450642708332</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45933.450642708332</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45933.450642708332</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45933.450642708332</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45933.450642708332</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45933.450642708332</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45933.450642708332</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45933.450642708332</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45933.450642708332</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45933.450642708332</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45933.450642708332</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45933.450642708332</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45933.450642708332</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45933.450642708332</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45933.450642708332</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45933.450642708332</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45933.450642708332</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45933.450642708332</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45933.450642708332</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45933.450642708332</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45933.450642708332</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45933.450642708332</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45933.450642708332</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45933.450642708332</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45933.450642708332</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45933.450642708332</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45933.450642708332</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45933.450642708332</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45933.450642708332</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45933.450642708332</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45933.450642708332</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45933.450642708332</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45933.450642708332</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45933.450642708332</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45933.450642708332</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45933.450642708332</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45933.450642708332</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45933.450642708332</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45933.450642708332</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45933.450642708332</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45933.450642708332</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45933.450642708332</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45933.450642708332</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45933.450642708332</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45933.450642708332</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45933.450642708332</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45933.450642708332</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45933.450642708332</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45933.450642708332</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45933.450642708332</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45933.450642708332</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45933.450642708332</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45933.450642708332</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45933.450642708332</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45933.450642708332</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45933.450642708332</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45933.450642708332</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45933.450642708332</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45933.450642708332</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45933.450642708332</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45933.450642708332</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45933.450642708332</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45933.450642708332</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45933.450642708332</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45933.450642708332</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45933.450642708332</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45933.450642708332</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45933.450642708332</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45933.450642708332</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45933.450642708332</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45933.450642708332</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45933.450642708332</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45933.450642708332</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45933.450642708332</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45933.450642708332</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45933.450642708332</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45933.450642708332</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45933.450642708332</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45933.450642708332</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45933.450642708332</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45933.450642708332</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45933.450642708332</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45933.450642708332</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45933.450642708332</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45933.450642708332</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45933.450642708332</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45933.450642708332</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45933.450642708332</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45933.450642708332</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45933.450642708332</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45933.450642708332</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45933.450642708332</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45933.450642708332</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45933.450642708332</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45933.450642708332</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45933.450642708332</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45933.450642708332</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45933.450642708332</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45933.450642708332</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45933.450642708332</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45933.450642708332</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45933.450642708332</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45933.450642708332</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45933.450642708332</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45933.450642708332</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45933.450642708332</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45933.450642708332</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45933.450642708332</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45933.450642708332</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45933.450642708332</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45933.450642708332</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45933.450642708332</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45933.450642708332</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45933.450642708332</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45933.450642708332</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45933.450642708332</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45933.450642708332</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45933.450642708332</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45933.450642708332</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45933.450642708332</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45933.450642708332</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45933.450642708332</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45933.450642708332</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45933.450642708332</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45933.450642708332</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45933.450642708332</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45933.450642708332</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45933.450642708332</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45933.450642708332</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45933.450642708332</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45933.450642708332</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45933.450642708332</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45933.450642708332</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45933.450642708332</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45933.450642708332</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45933.450642708332</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45933.450642708332</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45933.450642708332</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45933.450642708332</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45933.450642708332</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45933.450642708332</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45933.450642708332</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45933.450642708332</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45933.450642708332</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45933.450642708332</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45933.450642708332</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45933.450642708332</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45933.450642708332</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45933.450642708332</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45933.450642708332</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45933.450642708332</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45933.450642708332</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45933.450642708332</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45933.450642708332</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45933.450642708332</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45933.450642708332</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45933.450642708332</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45933.450642708332</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45933.450642708332</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45933.450642708332</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45933.450642708332</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45933.450642708332</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45933.450642708332</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45933.450642708332</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45933.450642708332</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45933.450642708332</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45933.450642708332</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45933.450642708332</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45933.450642708332</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45933.450642708332</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45933.450642708332</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45933.450642708332</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45933.450642708332</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45933.450642708332</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45933.450642708332</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45933.450642708332</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45933.450642708332</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45933.450642708332</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45933.450642708332</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45933.450642708332</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45933.450642708332</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45933.450642708332</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45933.450642708332</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45933.450642708332</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45933.450642708332</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45933.450642708332</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45933.450642708332</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45933.450642708332</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45933.450642708332</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45933.450642708332</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45933.450642708332</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45933.450642708332</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45933.450642708332</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45933.450642708332</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45933.450642708332</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45933.450642708332</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45933.450642708332</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45933.450642708332</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45933.450642708332</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45933.450642708332</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45933.450642708332</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45933.450642708332</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45933.450642708332</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45933.450642708332</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45933.450642708332</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45933.450642708332</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45933.450642708332</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45933.450642708332</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45933.450642708332</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45933.450642708332</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45933.450642708332</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45933.450642708332</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45933.450642708332</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45933.450642708332</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45933.450642708332</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45933.450642708332</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45933.450642708332</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45933.450642708332</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45933.450642708332</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45933.450642708332</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45933.450642708332</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45933.450642708332</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45933.450642708332</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45933.450642708332</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45933.450642708332</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45933.450642708332</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45933.450642708332</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45933.450642708332</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45933.450642708332</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45933.450642708332</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45933.450642708332</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45933.450642708332</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45933.450642708332</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45933.450642708332</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45933.450642708332</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45933.450642708332</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45933.450642708332</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45933.450642708332</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45933.450642708332</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45933.450642708332</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45933.450642708332</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45933.450642708332</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45933.450642708332</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45933.450642708332</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45933.450642708332</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45933.450642708332</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45933.450642708332</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45933.450642708332</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45933.450642708332</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45933.450642708332</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45933.450642708332</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45933.450642708332</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45933.450642708332</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45933.450642708332</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45933.450642708332</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45933.450642708332</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45933.450642708332</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45933.450642708332</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45933.450642708332</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45933.450642708332</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45933.450642708332</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45933.450642708332</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45933.450642708332</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45933.450642708332</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45933.450642708332</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45933.450642708332</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45933.450642708332</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45933.450642708332</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45933.450642708332</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45933.450642708332</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45933.450642708332</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45933.450642708332</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45933.450642708332</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45933.450642708332</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45933.450642708332</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45933.450642708332</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45933.450642708332</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45933.450642708332</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45933.450642708332</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45933.450642708332</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45933.450642708332</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45933.450642708332</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45933.450642708332</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45933.450642708332</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45933.450642708332</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45933.450642708332</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45933.450642708332</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45933.450642708332</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45933.450642708332</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45933.450642708332</v>
      </c>
      <c r="H317" s="124"/>
      <c r="I317" s="120" t="str">
        <f>IFERROR(VLOOKUP(D317,DB!A:F,6,0),"")</f>
        <v/>
      </c>
      <c r="J317" s="119" t="str">
        <f>IFERROR(VLOOKUP(D317,DB!A:G,7,0),"")</f>
        <v/>
      </c>
      <c r="K317" s="125"/>
      <c r="L317" s="126" t="str">
        <f>IFERROR(VLOOKUP(D317,DB!A:I,9,0),"")</f>
        <v/>
      </c>
    </row>
  </sheetData>
  <dataValidations count="2">
    <dataValidation allowBlank="1" showInputMessage="1" showErrorMessage="1" sqref="E1" xr:uid="{380493DB-286A-4683-AF55-C78F04945A49}"/>
    <dataValidation type="list" allowBlank="1" showInputMessage="1" showErrorMessage="1" sqref="E6:E317"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2025-10-03T07:48:55Z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