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757" documentId="13_ncr:1_{F6CB121F-512D-4AA6-A0C1-0FB36C537598}" xr6:coauthVersionLast="47" xr6:coauthVersionMax="47" xr10:uidLastSave="{0E3DAC92-8B16-4D8B-BE73-C9F729B4868D}"/>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1" l="1"/>
  <c r="G8" i="1"/>
  <c r="I8" i="1"/>
  <c r="J8" i="1"/>
  <c r="L8" i="1"/>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L7" i="6"/>
  <c r="L8" i="6"/>
  <c r="L9" i="6"/>
  <c r="L10" i="6"/>
  <c r="L11" i="6"/>
  <c r="L12" i="6"/>
  <c r="L13" i="6"/>
  <c r="L14" i="6"/>
  <c r="I7" i="6"/>
  <c r="J7" i="6"/>
  <c r="G6" i="6"/>
  <c r="J6" i="6"/>
  <c r="L3" i="1"/>
  <c r="L4" i="1"/>
  <c r="L5" i="1"/>
  <c r="L6" i="1"/>
  <c r="L7"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I3" i="1"/>
  <c r="I4" i="1"/>
  <c r="I5" i="1"/>
  <c r="I6" i="1"/>
  <c r="I7"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G3" i="1"/>
  <c r="G4" i="1"/>
  <c r="G5" i="1"/>
  <c r="G6" i="1"/>
  <c r="G7"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B3" i="1"/>
  <c r="B4" i="1"/>
  <c r="B5" i="1"/>
  <c r="B6" i="1"/>
  <c r="B7"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J3" i="1"/>
  <c r="J4" i="1"/>
  <c r="J5" i="1"/>
  <c r="J6" i="1"/>
  <c r="J7"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3" i="4"/>
  <c r="G3" i="4"/>
  <c r="I3" i="4"/>
  <c r="J3" i="4"/>
  <c r="L3" i="4"/>
  <c r="B4" i="4"/>
  <c r="G4" i="4"/>
  <c r="I4" i="4"/>
  <c r="J4" i="4"/>
  <c r="L4" i="4"/>
  <c r="B5" i="4"/>
  <c r="G5" i="4"/>
  <c r="I5" i="4"/>
  <c r="J5" i="4"/>
  <c r="L5" i="4"/>
  <c r="B6" i="4"/>
  <c r="G6" i="4"/>
  <c r="I6" i="4"/>
  <c r="J6" i="4"/>
  <c r="L6" i="4"/>
  <c r="B7" i="4"/>
  <c r="G7" i="4"/>
  <c r="I7" i="4"/>
  <c r="J7" i="4"/>
  <c r="L7" i="4"/>
  <c r="B8" i="4"/>
  <c r="G8" i="4"/>
  <c r="I8" i="4"/>
  <c r="J8" i="4"/>
  <c r="L8"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I2" i="6"/>
  <c r="I5" i="6"/>
  <c r="L2" i="6"/>
  <c r="L5" i="6"/>
  <c r="L4" i="6"/>
  <c r="J5" i="6"/>
  <c r="J2" i="6"/>
  <c r="J4" i="6"/>
  <c r="I4" i="6"/>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L7" i="5"/>
  <c r="J7" i="5"/>
  <c r="I7" i="5"/>
  <c r="G7" i="5"/>
  <c r="B7" i="5"/>
  <c r="L4" i="5"/>
  <c r="L5" i="5"/>
  <c r="L6" i="5"/>
  <c r="J4" i="5"/>
  <c r="J5" i="5"/>
  <c r="J6" i="5"/>
  <c r="I4" i="5"/>
  <c r="I5" i="5"/>
  <c r="I6" i="5"/>
  <c r="G4" i="5"/>
  <c r="G5" i="5"/>
  <c r="G6" i="5"/>
  <c r="B4" i="5"/>
  <c r="B5" i="5"/>
  <c r="B6"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B8" i="6"/>
  <c r="I8" i="6"/>
  <c r="J8" i="6"/>
  <c r="B9" i="6"/>
  <c r="I9" i="6"/>
  <c r="J9" i="6"/>
  <c r="B10" i="6"/>
  <c r="I10" i="6"/>
  <c r="J10" i="6"/>
  <c r="B11" i="6"/>
  <c r="I11" i="6"/>
  <c r="J11" i="6"/>
  <c r="B12" i="6"/>
  <c r="I12" i="6"/>
  <c r="J12" i="6"/>
  <c r="B13" i="6"/>
  <c r="I13" i="6"/>
  <c r="J13" i="6"/>
  <c r="B14" i="6"/>
  <c r="I14" i="6"/>
  <c r="J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G2" i="1"/>
  <c r="I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alcChain>
</file>

<file path=xl/sharedStrings.xml><?xml version="1.0" encoding="utf-8"?>
<sst xmlns="http://schemas.openxmlformats.org/spreadsheetml/2006/main" count="178578" uniqueCount="39071">
  <si>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</si>
  <si>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</si>
  <si>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</si>
  <si>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</si>
  <si>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</si>
  <si>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</si>
  <si>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</si>
  <si>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</si>
  <si>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</si>
  <si>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</si>
  <si>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</si>
  <si>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</si>
  <si>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</si>
  <si>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</si>
  <si>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</si>
  <si>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</si>
  <si>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</si>
  <si>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</si>
  <si>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</si>
  <si>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</si>
  <si>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</si>
  <si>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</si>
  <si>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</si>
  <si>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</si>
  <si>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</si>
  <si>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</si>
  <si>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</si>
  <si>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</si>
  <si>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</si>
  <si>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</si>
  <si>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</si>
  <si>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</si>
  <si>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</si>
  <si>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</si>
  <si>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</si>
  <si>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</si>
  <si>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</si>
  <si>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</si>
  <si>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</si>
  <si>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</si>
  <si>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</si>
  <si>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</si>
  <si>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</si>
  <si>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</si>
  <si>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</si>
  <si>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</si>
  <si>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</si>
  <si>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</si>
  <si>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</si>
  <si>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</si>
  <si>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</si>
  <si>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</si>
  <si>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</si>
  <si>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</si>
  <si>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</si>
  <si>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</si>
  <si>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</si>
  <si>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</si>
  <si>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</si>
  <si>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</si>
  <si>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</si>
  <si>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</si>
  <si>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</si>
  <si>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</si>
  <si>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</si>
  <si>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</si>
  <si>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</si>
  <si>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</si>
  <si>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</si>
  <si>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</si>
  <si>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</si>
  <si>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</si>
  <si>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</si>
  <si>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</si>
  <si>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</si>
  <si>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</si>
  <si>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</si>
  <si>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</si>
  <si>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</si>
  <si>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</si>
  <si>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</si>
  <si>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</si>
  <si>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</si>
  <si>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</si>
  <si>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</si>
  <si>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</si>
  <si>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</si>
  <si>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</si>
  <si>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</si>
  <si>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</si>
  <si>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</si>
  <si>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</si>
  <si>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</si>
  <si>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</si>
  <si>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</si>
  <si>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</si>
  <si>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</si>
  <si>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</si>
  <si>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</si>
  <si>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</si>
  <si>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</si>
  <si>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</si>
  <si>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</si>
  <si>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</si>
  <si>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</si>
  <si>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</si>
  <si>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</si>
  <si>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</si>
  <si>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</si>
  <si>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</si>
  <si>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</si>
  <si>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</si>
  <si>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</si>
  <si>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</si>
  <si>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</si>
  <si>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</si>
  <si>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</si>
  <si>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</si>
  <si>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</si>
  <si>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</si>
  <si>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</si>
  <si>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</si>
  <si>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</si>
  <si>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</si>
  <si>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</si>
  <si>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</si>
  <si>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</si>
  <si>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</si>
  <si>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</si>
  <si>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</si>
  <si>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</si>
  <si>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</si>
  <si>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</si>
  <si>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</si>
  <si>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</si>
  <si>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</si>
  <si>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</si>
  <si>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</si>
  <si>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</si>
  <si>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</si>
  <si>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</si>
  <si>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</si>
  <si>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</si>
  <si>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</si>
  <si>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</si>
  <si>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</si>
  <si>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</si>
  <si>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</si>
  <si>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</si>
  <si>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</si>
  <si>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</si>
  <si>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</si>
  <si>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</si>
  <si>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</si>
  <si>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</si>
  <si>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</si>
  <si>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</si>
  <si>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</si>
  <si>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</si>
  <si>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</si>
  <si>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</si>
  <si>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</si>
  <si>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</si>
  <si>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</si>
  <si>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</si>
  <si>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</si>
  <si>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</si>
  <si>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</si>
  <si>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</si>
  <si>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</si>
  <si>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</si>
  <si>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</si>
  <si>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</si>
  <si>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</si>
  <si>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</si>
  <si>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</si>
  <si>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</si>
  <si>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</si>
  <si>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</si>
  <si>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</si>
  <si>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</si>
  <si>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</si>
  <si>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</si>
  <si>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</si>
  <si>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</si>
  <si>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</si>
  <si>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</si>
  <si>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</si>
  <si>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</si>
  <si>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</si>
  <si>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</si>
  <si>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</si>
  <si>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</si>
  <si>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</si>
  <si>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</si>
  <si>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</si>
  <si>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</si>
  <si>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</si>
  <si>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</si>
  <si>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</si>
  <si>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</si>
  <si>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</si>
  <si>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</si>
  <si>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</si>
  <si>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</si>
  <si>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</si>
  <si>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</si>
  <si>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</si>
  <si>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</si>
  <si>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</si>
  <si>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</si>
  <si>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</si>
  <si>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</si>
  <si>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</si>
  <si>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</si>
  <si>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</si>
  <si>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</si>
  <si>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</si>
  <si>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</si>
  <si>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</si>
  <si>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</si>
  <si>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</si>
  <si>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</si>
  <si>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</si>
  <si>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</si>
  <si>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</si>
  <si>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</si>
  <si>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</si>
  <si>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</si>
  <si>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</si>
  <si>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</si>
  <si>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</si>
  <si>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</si>
  <si>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</si>
  <si>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</si>
  <si>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</si>
  <si>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</si>
  <si>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</si>
  <si>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</si>
  <si>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</si>
  <si>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</si>
  <si>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</si>
  <si>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</si>
  <si>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</si>
  <si>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</si>
  <si>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</si>
  <si>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</si>
  <si>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</si>
  <si>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</si>
  <si>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</si>
  <si>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</si>
  <si>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</si>
  <si>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</si>
  <si>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</si>
  <si>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</si>
  <si>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</si>
  <si>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</si>
  <si>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</si>
  <si>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</si>
  <si>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</si>
  <si>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</si>
  <si>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</si>
  <si>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</si>
  <si>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</si>
  <si>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</si>
  <si>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</si>
  <si>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</si>
  <si>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</si>
  <si>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</si>
  <si>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</si>
  <si>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</si>
  <si>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</si>
  <si>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</si>
  <si>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</si>
  <si>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</si>
  <si>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</si>
  <si>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</si>
  <si>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</si>
  <si>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</si>
  <si>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</si>
  <si>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</si>
  <si>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</si>
  <si>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</si>
  <si>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</si>
  <si>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</si>
  <si>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</si>
  <si>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</si>
  <si>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</si>
  <si>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</si>
  <si>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</si>
  <si>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</si>
  <si>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</si>
  <si>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</si>
  <si>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</si>
  <si>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</si>
  <si>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</si>
  <si>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</si>
  <si>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</si>
  <si>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</si>
  <si>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</si>
  <si>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</si>
  <si>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</si>
  <si>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</si>
  <si>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</si>
  <si>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</si>
  <si>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</si>
  <si>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</si>
  <si>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</si>
  <si>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</si>
  <si>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</si>
  <si>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</si>
  <si>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</si>
  <si>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</si>
  <si>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</si>
  <si>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</si>
  <si>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</si>
  <si>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</si>
  <si>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</si>
  <si>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</si>
  <si>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</si>
  <si>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</si>
  <si>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</si>
  <si>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</si>
  <si>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</si>
  <si>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</si>
  <si>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</si>
  <si>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</si>
  <si>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</si>
  <si>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</si>
  <si>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</si>
  <si>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</si>
  <si>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</si>
  <si>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</si>
  <si>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</si>
  <si>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</si>
  <si>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</si>
  <si>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</si>
  <si>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</si>
  <si>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</si>
  <si>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</si>
  <si>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</si>
  <si>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</si>
  <si>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</si>
  <si>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</si>
  <si>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</si>
  <si>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</si>
  <si>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</si>
  <si>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</si>
  <si>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</si>
  <si>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</si>
  <si>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</si>
  <si>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</si>
  <si>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</si>
  <si>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</si>
  <si>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</si>
  <si>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</si>
  <si>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</si>
  <si>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</si>
  <si>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</si>
  <si>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</si>
  <si>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</si>
  <si>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</si>
  <si>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</si>
  <si>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</si>
  <si>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</si>
  <si>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</si>
  <si>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</si>
  <si>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</si>
  <si>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</si>
  <si>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</si>
  <si>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</si>
  <si>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</si>
  <si>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</si>
  <si>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</si>
  <si>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</si>
  <si>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</si>
  <si>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</si>
  <si>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</si>
  <si>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</si>
  <si>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</si>
  <si>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</si>
  <si>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</si>
  <si>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</si>
  <si>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</si>
  <si>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</si>
  <si>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</si>
  <si>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</si>
  <si>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</si>
  <si>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</si>
  <si>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</si>
  <si>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</si>
  <si>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</si>
  <si>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</si>
  <si>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</si>
  <si>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</si>
  <si>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</si>
  <si>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</si>
  <si>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</si>
  <si>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</si>
  <si>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</si>
  <si>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</si>
  <si>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</si>
  <si>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</si>
  <si>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</si>
  <si>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</si>
  <si>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</si>
  <si>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</si>
  <si>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</si>
  <si>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</si>
  <si>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</si>
  <si>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</si>
  <si>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</si>
  <si>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</si>
  <si>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</si>
  <si>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</si>
  <si>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</si>
  <si>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</si>
  <si>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</si>
  <si>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</si>
  <si>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</si>
  <si>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</si>
  <si>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</si>
  <si>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</si>
  <si>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</si>
  <si>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</si>
  <si>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</si>
  <si>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</si>
  <si>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</si>
  <si>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</si>
  <si>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</si>
  <si>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</si>
  <si>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</si>
  <si>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</si>
  <si>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</si>
  <si>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</si>
  <si>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</si>
  <si>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</si>
  <si>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</si>
  <si>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</si>
  <si>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</si>
  <si>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</si>
  <si>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</si>
  <si>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</si>
  <si>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</si>
  <si>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</si>
  <si>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</si>
  <si>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</si>
  <si>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</si>
  <si>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</si>
  <si>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</si>
  <si>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</si>
  <si>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</si>
  <si>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</si>
  <si>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</si>
  <si>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</si>
  <si>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</si>
  <si>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</si>
  <si>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</si>
  <si>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</si>
  <si>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</si>
  <si>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</si>
  <si>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</si>
  <si>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</si>
  <si>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</si>
  <si>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</si>
  <si>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</si>
  <si>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</si>
  <si>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</si>
  <si>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</si>
  <si>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</si>
  <si>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</si>
  <si>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</si>
  <si>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</si>
  <si>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</si>
  <si>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</si>
  <si>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</si>
  <si>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</si>
  <si>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</si>
  <si>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</si>
  <si>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</si>
  <si>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</si>
  <si>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</si>
  <si>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</si>
  <si>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</si>
  <si>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</si>
  <si>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</si>
  <si>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</si>
  <si>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</si>
  <si>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</si>
  <si>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</si>
  <si>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</si>
  <si>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</si>
  <si>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</si>
  <si>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</si>
  <si>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</si>
  <si>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</si>
  <si>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</si>
  <si>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</si>
  <si>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</si>
  <si>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</si>
  <si>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</si>
  <si>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</si>
  <si>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</si>
  <si>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</si>
  <si>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</si>
  <si>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</si>
  <si>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</si>
  <si>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</si>
  <si>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</si>
  <si>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</si>
  <si>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</si>
  <si>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</si>
  <si>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</si>
  <si>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</si>
  <si>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</si>
  <si>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</si>
  <si>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</si>
  <si>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</si>
  <si>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</si>
  <si>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</si>
  <si>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</si>
  <si>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</si>
  <si>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</si>
  <si>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</si>
  <si>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</si>
  <si>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</si>
  <si>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</si>
  <si>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</si>
  <si>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</si>
  <si>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</si>
  <si>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</si>
  <si>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</si>
  <si>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</si>
  <si>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</si>
  <si>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</si>
  <si>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</si>
  <si>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</si>
  <si>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</si>
  <si>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</si>
  <si>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</si>
  <si>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</si>
  <si>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</si>
  <si>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</si>
  <si>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</si>
  <si>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</si>
  <si>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</si>
  <si>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</si>
  <si>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</si>
  <si>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</si>
  <si>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</si>
  <si>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</si>
  <si>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</si>
  <si>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</si>
  <si>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</si>
  <si>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</si>
  <si>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</si>
  <si>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</si>
  <si>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</si>
  <si>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</si>
  <si>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</si>
  <si>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</si>
  <si>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</si>
  <si>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</si>
  <si>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</si>
  <si>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</si>
  <si>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</si>
  <si>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</si>
  <si>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</si>
  <si>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</si>
  <si>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</si>
  <si>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</si>
  <si>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</si>
  <si>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</si>
  <si>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</si>
  <si>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</si>
  <si>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</si>
  <si>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</si>
  <si>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</si>
  <si>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</si>
  <si>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</si>
  <si>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</si>
  <si>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</si>
  <si>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</si>
  <si>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</si>
  <si>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</si>
  <si>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</si>
  <si>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</si>
  <si>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</si>
  <si>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</si>
  <si>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</si>
  <si>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</si>
  <si>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</si>
  <si>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</si>
  <si>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</si>
  <si>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</si>
  <si>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</si>
  <si>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</si>
  <si>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</si>
  <si>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</si>
  <si>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</si>
  <si>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</si>
  <si>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</si>
  <si>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</si>
  <si>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</si>
  <si>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</si>
  <si>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</si>
  <si>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</si>
  <si>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</si>
  <si>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</si>
  <si>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</si>
  <si>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</si>
  <si>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</si>
  <si>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</si>
  <si>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</si>
  <si>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</si>
  <si>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</si>
  <si>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</si>
  <si>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</si>
  <si>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</si>
  <si>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</si>
  <si>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</si>
  <si>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</si>
  <si>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</si>
  <si>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</si>
  <si>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</si>
  <si>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</si>
  <si>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</si>
  <si>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</si>
  <si>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</si>
  <si>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</si>
  <si>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</si>
  <si>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</si>
  <si>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</si>
  <si>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</si>
  <si>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</si>
  <si>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</si>
  <si>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</si>
  <si>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</si>
  <si>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</si>
  <si>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</si>
  <si>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</si>
  <si>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</si>
  <si>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</si>
  <si>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</si>
  <si>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</si>
  <si>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</si>
  <si>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</si>
  <si>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</si>
  <si>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</si>
  <si>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</si>
  <si>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</si>
  <si>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</si>
  <si>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</si>
  <si>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</si>
  <si>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</si>
  <si>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</si>
  <si>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</si>
  <si>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</si>
  <si>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</si>
  <si>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</si>
  <si>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</si>
  <si>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</si>
  <si>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</si>
  <si>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</si>
  <si>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</si>
  <si>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</si>
  <si>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</si>
  <si>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</si>
  <si>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</si>
  <si>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</si>
  <si>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</si>
  <si>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</si>
  <si>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</si>
  <si>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</si>
  <si>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</si>
  <si>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</si>
  <si>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</si>
  <si>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</si>
  <si>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</si>
  <si>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</si>
  <si>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</si>
  <si>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</si>
  <si>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</si>
  <si>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</si>
  <si>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</si>
  <si>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</si>
  <si>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</si>
  <si>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</si>
  <si>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</si>
  <si>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</si>
  <si>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</si>
  <si>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</si>
  <si>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</si>
  <si>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</si>
  <si>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</si>
  <si>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</si>
  <si>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</si>
  <si>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</si>
  <si>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</si>
  <si>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</si>
  <si>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</si>
  <si>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</si>
  <si>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</si>
  <si>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</si>
  <si>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</si>
  <si>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</si>
  <si>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</si>
  <si>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</si>
  <si>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</si>
  <si>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</si>
  <si>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</si>
  <si>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</si>
  <si>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</si>
  <si>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</si>
  <si>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</si>
  <si>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</si>
  <si>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</si>
  <si>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</si>
  <si>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</si>
  <si>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</si>
  <si>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</si>
  <si>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</si>
  <si>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</si>
  <si>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</si>
  <si>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</si>
  <si>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</si>
  <si>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</si>
  <si>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</si>
  <si>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</si>
  <si>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</si>
  <si>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</si>
  <si>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</si>
  <si>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</si>
  <si>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</si>
  <si>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</si>
  <si>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</si>
  <si>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</si>
  <si>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</si>
  <si>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</si>
  <si>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</si>
  <si>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</si>
  <si>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</si>
  <si>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</si>
  <si>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</si>
  <si>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</si>
  <si>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</si>
  <si>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</si>
  <si>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</si>
  <si>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</si>
  <si>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</si>
  <si>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</si>
  <si>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</si>
  <si>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</si>
  <si>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</si>
  <si>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</si>
  <si>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</si>
  <si>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</si>
  <si>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</si>
  <si>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</si>
  <si>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</si>
  <si>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</si>
  <si>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</si>
  <si>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</si>
  <si>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</si>
  <si>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</si>
  <si>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</si>
  <si>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</si>
  <si>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</si>
  <si>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</si>
  <si>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</si>
  <si>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</si>
  <si>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</si>
  <si>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</si>
  <si>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</si>
  <si>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</si>
  <si>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</si>
  <si>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</si>
  <si>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</si>
  <si>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</si>
  <si>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</si>
  <si>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</si>
  <si>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</si>
  <si>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</si>
  <si>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</si>
  <si>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</si>
  <si>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</si>
  <si>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</si>
  <si>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</si>
  <si>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</si>
  <si>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</si>
  <si>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</si>
  <si>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</si>
  <si>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</si>
  <si>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</si>
  <si>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</si>
  <si>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</si>
  <si>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</si>
  <si>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</si>
  <si>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</si>
  <si>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</si>
  <si>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</si>
  <si>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</si>
  <si>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</si>
  <si>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</si>
  <si>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</si>
  <si>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</si>
  <si>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</si>
  <si>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</si>
  <si>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</si>
  <si>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</si>
  <si>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</si>
  <si>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</si>
  <si>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</si>
  <si>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</si>
  <si>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</si>
  <si>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</si>
  <si>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</si>
  <si>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</si>
  <si>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</si>
  <si>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</si>
  <si>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</si>
  <si>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</si>
  <si>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</si>
  <si>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</si>
  <si>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</si>
  <si>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</si>
  <si>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</si>
  <si>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</si>
  <si>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</si>
  <si>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</si>
  <si>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</si>
  <si>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</si>
  <si>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</si>
  <si>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</si>
  <si>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</si>
  <si>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</si>
  <si>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</si>
  <si>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</si>
  <si>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</si>
  <si>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</si>
  <si>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</si>
  <si>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</si>
  <si>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</si>
  <si>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</si>
  <si>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</si>
  <si>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</si>
  <si>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</si>
  <si>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</si>
  <si>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</si>
  <si>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</si>
  <si>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</si>
  <si>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</si>
  <si>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</si>
  <si>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</si>
  <si>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</si>
  <si>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</si>
  <si>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</si>
  <si>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</si>
  <si>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</si>
  <si>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</si>
  <si>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</si>
  <si>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</si>
  <si>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</si>
  <si>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</si>
  <si>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</si>
  <si>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</si>
  <si>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</si>
  <si>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</si>
  <si>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</si>
  <si>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</si>
  <si>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</si>
  <si>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</si>
  <si>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</si>
  <si>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</si>
  <si>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</si>
  <si>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</si>
  <si>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</si>
  <si>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</si>
  <si>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</si>
  <si>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</si>
  <si>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</si>
  <si>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</si>
  <si>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</si>
  <si>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</si>
  <si>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</si>
  <si>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</si>
  <si>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</si>
  <si>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</si>
  <si>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</si>
  <si>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</si>
  <si>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</si>
  <si>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</si>
  <si>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</si>
  <si>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</si>
  <si>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</si>
  <si>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</si>
  <si>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</si>
  <si>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</si>
  <si>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</si>
  <si>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</si>
  <si>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</si>
  <si>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</si>
  <si>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</si>
  <si>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</si>
  <si>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</si>
  <si>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</si>
  <si>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</si>
  <si>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</si>
  <si>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</si>
  <si>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</si>
  <si>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</si>
  <si>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</si>
  <si>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</si>
  <si>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</si>
  <si>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</si>
  <si>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</si>
  <si>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</si>
  <si>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</si>
  <si>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</si>
  <si>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</si>
  <si>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</si>
  <si>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</si>
  <si>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</si>
  <si>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</si>
  <si>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</si>
  <si>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</si>
  <si>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</si>
  <si>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</si>
  <si>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</si>
  <si>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</si>
  <si>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</si>
  <si>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</si>
  <si>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</si>
  <si>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</si>
  <si>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</si>
  <si>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</si>
  <si>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</si>
  <si>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</si>
  <si>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</si>
  <si>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</si>
  <si>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</si>
  <si>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</si>
  <si>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</si>
  <si>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</si>
  <si>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</si>
  <si>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</si>
  <si>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</si>
  <si>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</si>
  <si>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</si>
  <si>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</si>
  <si>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</si>
  <si>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</si>
  <si>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</si>
  <si>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</si>
  <si>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</si>
  <si>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</si>
  <si>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</si>
  <si>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</si>
  <si>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</si>
  <si>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</si>
  <si>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</si>
  <si>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</si>
  <si>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</si>
  <si>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</si>
  <si>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</si>
  <si>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</si>
  <si>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</si>
  <si>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</si>
  <si>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</si>
  <si>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</si>
  <si>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</si>
  <si>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</si>
  <si>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</si>
  <si>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</si>
  <si>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</si>
  <si>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</si>
  <si>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</si>
  <si>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</si>
  <si>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</si>
  <si>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</si>
  <si>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</si>
  <si>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</si>
  <si>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</si>
  <si>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</si>
  <si>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</si>
  <si>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</si>
  <si>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</si>
  <si>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</si>
  <si>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</si>
  <si>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</si>
  <si>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</si>
  <si>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</si>
  <si>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</si>
  <si>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</si>
  <si>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</si>
  <si>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</si>
  <si>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</si>
  <si>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</si>
  <si>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</si>
  <si>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</si>
  <si>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</si>
  <si>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</si>
  <si>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</si>
  <si>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</si>
  <si>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</si>
  <si>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</si>
  <si>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</si>
  <si>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</si>
  <si>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</si>
  <si>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</si>
  <si>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</si>
  <si>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</si>
  <si>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</si>
  <si>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</si>
  <si>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</si>
  <si>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</si>
  <si>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</si>
  <si>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</si>
  <si>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</si>
  <si>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</si>
  <si>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</si>
  <si>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</si>
  <si>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</si>
  <si>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</si>
  <si>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</si>
  <si>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</si>
  <si>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</si>
  <si>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</si>
  <si>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</si>
  <si>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</si>
  <si>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</si>
  <si>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</si>
  <si>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</si>
  <si>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</si>
  <si>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</si>
  <si>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</si>
  <si>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</si>
  <si>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</si>
  <si>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</si>
  <si>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</si>
  <si>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</si>
  <si>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</si>
  <si>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</si>
  <si>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</si>
  <si>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</si>
  <si>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</si>
  <si>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</si>
  <si>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</si>
  <si>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</si>
  <si>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</si>
  <si>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</si>
  <si>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</si>
  <si>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</si>
  <si>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</si>
  <si>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</si>
  <si>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</si>
  <si>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</si>
  <si>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</si>
  <si>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</si>
  <si>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</si>
  <si>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</si>
  <si>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</si>
  <si>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</si>
  <si>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</si>
  <si>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</si>
  <si>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</si>
  <si>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</si>
  <si>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</si>
  <si>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</si>
  <si>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</si>
  <si>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</si>
  <si>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</si>
  <si>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</si>
  <si>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</si>
  <si>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</si>
  <si>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</si>
  <si>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</si>
  <si>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</si>
  <si>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</si>
  <si>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</si>
  <si>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</si>
  <si>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</si>
  <si>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</si>
  <si>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</si>
  <si>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</si>
  <si>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</si>
  <si>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</si>
  <si>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</si>
  <si>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</si>
  <si>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</si>
  <si>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</si>
  <si>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</si>
  <si>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</si>
  <si>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</si>
  <si>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</si>
  <si>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</si>
  <si>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</si>
  <si>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</si>
  <si>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</si>
  <si>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</si>
  <si>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</si>
  <si>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</si>
  <si>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</si>
  <si>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</si>
  <si>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</si>
  <si>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</si>
  <si>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</si>
  <si>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</si>
  <si>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</si>
  <si>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</si>
  <si>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</si>
  <si>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</si>
  <si>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</si>
  <si>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</si>
  <si>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</si>
  <si>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</si>
  <si>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</si>
  <si>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</si>
  <si>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</si>
  <si>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</si>
  <si>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</si>
  <si>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</si>
  <si>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</si>
  <si>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</si>
  <si>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</si>
  <si>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</si>
  <si>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</si>
  <si>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</si>
  <si>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</si>
  <si>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</si>
  <si>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</si>
  <si>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</si>
  <si>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</si>
  <si>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</si>
  <si>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</si>
  <si>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</si>
  <si>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</si>
  <si>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</si>
  <si>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</si>
  <si>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</si>
  <si>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</si>
  <si>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</si>
  <si>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</si>
  <si>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</si>
  <si>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</si>
  <si>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</si>
  <si>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</si>
  <si>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</si>
  <si>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</si>
  <si>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</si>
  <si>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</si>
  <si>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</si>
  <si>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</si>
  <si>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</si>
  <si>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</si>
  <si>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</si>
  <si>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</si>
  <si>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</si>
  <si>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</si>
  <si>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</si>
  <si>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</si>
  <si>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</si>
  <si>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</si>
  <si>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</si>
  <si>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</si>
  <si>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</si>
  <si>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</si>
  <si>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</si>
  <si>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</si>
  <si>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</si>
  <si>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</si>
  <si>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</si>
  <si>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</si>
  <si>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</si>
  <si>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</si>
  <si>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</si>
  <si>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</si>
  <si>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</si>
  <si>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</si>
  <si>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</si>
  <si>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</si>
  <si>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</si>
  <si>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</si>
  <si>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</si>
  <si>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</si>
  <si>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</si>
  <si>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</si>
  <si>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</si>
  <si>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</si>
  <si>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</si>
  <si>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</si>
  <si>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</si>
  <si>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</si>
  <si>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</si>
  <si>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</si>
  <si>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</si>
  <si>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</si>
  <si>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</si>
  <si>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</si>
  <si>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</si>
  <si>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</si>
  <si>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</si>
  <si>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</si>
  <si>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</si>
  <si>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</si>
  <si>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</si>
  <si>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</si>
  <si>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</si>
  <si>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</si>
  <si>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</si>
  <si>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</si>
  <si>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</si>
  <si>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</si>
  <si>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</si>
  <si>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</si>
  <si>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</si>
  <si>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</si>
  <si>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</si>
  <si>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</si>
  <si>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</si>
  <si>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</si>
  <si>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</si>
  <si>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</si>
  <si>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</si>
  <si>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</si>
  <si>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</si>
  <si>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</si>
  <si>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</si>
  <si>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</si>
  <si>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</si>
  <si>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</si>
  <si>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</si>
  <si>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</si>
  <si>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</si>
  <si>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</si>
  <si>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</si>
  <si>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</si>
  <si>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</si>
  <si>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</si>
  <si>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</si>
  <si>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</si>
  <si>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</si>
  <si>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</si>
  <si>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</si>
  <si>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</si>
  <si>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</si>
  <si>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</si>
  <si>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</si>
  <si>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</si>
  <si>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</si>
  <si>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</si>
  <si>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</si>
  <si>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</si>
  <si>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</si>
  <si>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</si>
  <si>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</si>
  <si>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</si>
  <si>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</si>
  <si>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</si>
  <si>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</si>
  <si>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</si>
  <si>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</si>
  <si>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</si>
  <si>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</si>
  <si>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</si>
  <si>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</si>
  <si>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</si>
  <si>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</si>
  <si>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</si>
  <si>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</si>
  <si>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</si>
  <si>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</si>
  <si>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</si>
  <si>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</si>
  <si>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</si>
  <si>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</si>
  <si>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</si>
  <si>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</si>
  <si>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</si>
  <si>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</si>
  <si>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</si>
  <si>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</si>
  <si>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</si>
  <si>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</si>
  <si>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</si>
  <si>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</si>
  <si>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</si>
  <si>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</si>
  <si>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</si>
  <si>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</si>
  <si>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</si>
  <si>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</si>
  <si>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</si>
  <si>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</si>
  <si>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</si>
  <si>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</si>
  <si>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</si>
  <si>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</si>
  <si>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</si>
  <si>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</si>
  <si>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</si>
  <si>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</si>
  <si>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</si>
  <si>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</si>
  <si>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</si>
  <si>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</si>
  <si>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</si>
  <si>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</si>
  <si>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</si>
  <si>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</si>
  <si>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</si>
  <si>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</si>
  <si>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</si>
  <si>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</si>
  <si>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</si>
  <si>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</si>
  <si>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</si>
  <si>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</si>
  <si>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</si>
  <si>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</si>
  <si>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</si>
  <si>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</si>
  <si>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</si>
  <si>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</si>
  <si>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</si>
  <si>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</si>
  <si>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</si>
  <si>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</si>
  <si>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</si>
  <si>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</si>
  <si>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</si>
  <si>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</si>
  <si>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</si>
  <si>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</si>
  <si>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</si>
  <si>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</si>
  <si>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</si>
  <si>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</si>
  <si>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</si>
  <si>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</si>
  <si>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</si>
  <si>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</si>
  <si>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</si>
  <si>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</si>
  <si>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</si>
  <si>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</si>
  <si>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</si>
  <si>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</si>
  <si>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</si>
  <si>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</si>
  <si>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</si>
  <si>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</si>
  <si>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</si>
  <si>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</si>
  <si>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</si>
  <si>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</si>
  <si>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</si>
  <si>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</si>
  <si>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</si>
  <si>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</si>
  <si>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</si>
  <si>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</si>
  <si>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</si>
  <si>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</si>
  <si>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</si>
  <si>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</si>
  <si>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</si>
  <si>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</si>
  <si>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</si>
  <si>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</si>
  <si>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</si>
  <si>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</si>
  <si>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</si>
  <si>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</si>
  <si>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</si>
  <si>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</si>
  <si>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</si>
  <si>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</si>
  <si>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</si>
  <si>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</si>
  <si>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</si>
  <si>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</si>
  <si>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</si>
  <si>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</si>
  <si>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</si>
  <si>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</si>
  <si>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</si>
  <si>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</si>
  <si>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</si>
  <si>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</si>
  <si>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</si>
  <si>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</si>
  <si>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</si>
  <si>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</si>
  <si>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</si>
  <si>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</si>
  <si>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</si>
  <si>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</si>
  <si>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</si>
  <si>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</si>
  <si>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</si>
  <si>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</si>
  <si>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</si>
  <si>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</si>
  <si>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</si>
  <si>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</si>
  <si>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</si>
  <si>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</si>
  <si>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</si>
  <si>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</si>
  <si>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</si>
  <si>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</si>
  <si>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</si>
  <si>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</si>
  <si>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</si>
  <si>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</si>
  <si>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</si>
  <si>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</si>
  <si>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</si>
  <si>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</si>
  <si>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</si>
  <si>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</si>
  <si>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</si>
  <si>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</si>
  <si>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</si>
  <si>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</si>
  <si>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</si>
  <si>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</si>
  <si>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</si>
  <si>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</si>
  <si>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</si>
  <si>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</si>
  <si>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</si>
  <si>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</si>
  <si>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</si>
  <si>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</si>
  <si>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</si>
  <si>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</si>
  <si>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</si>
  <si>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</si>
  <si>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</si>
  <si>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</si>
  <si>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</si>
  <si>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</si>
  <si>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</si>
  <si>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</si>
  <si>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</si>
  <si>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</si>
  <si>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</si>
  <si>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</si>
  <si>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</si>
  <si>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</si>
  <si>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</si>
  <si>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</si>
  <si>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</si>
  <si>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</si>
  <si>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</si>
  <si>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</si>
  <si>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</si>
  <si>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</si>
  <si>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</si>
  <si>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</si>
  <si>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</si>
  <si>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</si>
  <si>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</si>
  <si>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</si>
  <si>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</si>
  <si>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</si>
  <si>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</si>
  <si>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</si>
  <si>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</si>
  <si>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</si>
  <si>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</si>
  <si>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</si>
  <si>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</si>
  <si>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</si>
  <si>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</si>
  <si>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</si>
  <si>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</si>
  <si>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</si>
  <si>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</si>
  <si>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</si>
  <si>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</si>
  <si>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</si>
  <si>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</si>
  <si>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</si>
  <si>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</si>
  <si>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</si>
  <si>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</si>
  <si>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</si>
  <si>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</si>
  <si>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</si>
  <si>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</si>
  <si>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</si>
  <si>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</si>
  <si>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</si>
  <si>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</si>
  <si>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</si>
  <si>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</si>
  <si>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</si>
  <si>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</si>
  <si>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</si>
  <si>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</si>
  <si>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</si>
  <si>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</si>
  <si>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</si>
  <si>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</si>
  <si>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</si>
  <si>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</si>
  <si>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</si>
  <si>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</si>
  <si>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</si>
  <si>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</si>
  <si>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</si>
  <si>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</si>
  <si>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</si>
  <si>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</si>
  <si>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</si>
  <si>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</si>
  <si>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</si>
  <si>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</si>
  <si>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</si>
  <si>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</si>
  <si>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</si>
  <si>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</si>
  <si>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</si>
  <si>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</si>
  <si>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</si>
  <si>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</si>
  <si>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</si>
  <si>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</si>
  <si>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</si>
  <si>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</si>
  <si>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</si>
  <si>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</si>
  <si>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</si>
  <si>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</si>
  <si>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</si>
  <si>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</si>
  <si>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</si>
  <si>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</si>
  <si>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</si>
  <si>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</si>
  <si>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</si>
  <si>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</si>
  <si>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</si>
  <si>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</si>
  <si>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</si>
  <si>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</si>
  <si>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</si>
  <si>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</si>
  <si>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</si>
  <si>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</si>
  <si>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</si>
  <si>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</si>
  <si>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</si>
  <si>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</si>
  <si>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</si>
  <si>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</si>
  <si>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</si>
  <si>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</si>
  <si>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</si>
  <si>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</si>
  <si>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</si>
  <si>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</si>
  <si>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</si>
  <si>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</si>
  <si>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</si>
  <si>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</si>
  <si>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</si>
  <si>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</si>
  <si>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</si>
  <si>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</si>
  <si>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</si>
  <si>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</si>
  <si>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</si>
  <si>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</si>
  <si>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</si>
  <si>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</si>
  <si>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</si>
  <si>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</si>
  <si>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</si>
  <si>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</si>
  <si>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</si>
  <si>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</si>
  <si>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</si>
  <si>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</si>
  <si>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</si>
  <si>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</si>
  <si>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</si>
  <si>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</si>
  <si>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</si>
  <si>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</si>
  <si>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</si>
  <si>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</si>
  <si>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</si>
  <si>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</si>
  <si>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</si>
  <si>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</si>
  <si>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</si>
  <si>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</si>
  <si>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</si>
  <si>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</si>
  <si>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</si>
  <si>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</si>
  <si>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</si>
  <si>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</si>
  <si>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</si>
  <si>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</si>
  <si>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</si>
  <si>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</si>
  <si>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</si>
  <si>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</si>
  <si>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</si>
  <si>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</si>
  <si>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</si>
  <si>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</si>
  <si>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</si>
  <si>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</si>
  <si>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</si>
  <si>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</si>
  <si>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</si>
  <si>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</si>
  <si>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</si>
  <si>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</si>
  <si>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</si>
  <si>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</si>
  <si>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</si>
  <si>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</si>
  <si>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</si>
  <si>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</si>
  <si>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</si>
  <si>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</si>
  <si>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</si>
  <si>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</si>
  <si>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</si>
  <si>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</si>
  <si>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</si>
  <si>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</si>
  <si>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</si>
  <si>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</si>
  <si>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</si>
  <si>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</si>
  <si>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</si>
  <si>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</si>
  <si>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</si>
  <si>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</si>
  <si>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</si>
  <si>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</si>
  <si>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</si>
  <si>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</si>
  <si>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</si>
  <si>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</si>
  <si>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</si>
  <si>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</si>
  <si>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</si>
  <si>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</si>
  <si>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</si>
  <si>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</si>
  <si>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</si>
  <si>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</si>
  <si>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</si>
  <si>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</si>
  <si>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</si>
  <si>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</si>
  <si>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</si>
  <si>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</si>
  <si>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</si>
  <si>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</si>
  <si>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</si>
  <si>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</si>
  <si>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</si>
  <si>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</si>
  <si>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</si>
  <si>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</si>
  <si>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</si>
  <si>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</si>
  <si>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</si>
  <si>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</si>
  <si>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</si>
  <si>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</si>
  <si>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</si>
  <si>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</si>
  <si>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</si>
  <si>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</si>
  <si>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</si>
  <si>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</si>
  <si>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</si>
  <si>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</si>
  <si>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</si>
  <si>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</si>
  <si>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</si>
  <si>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</si>
  <si>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</si>
  <si>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</si>
  <si>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</si>
  <si>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</si>
  <si>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</si>
  <si>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</si>
  <si>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</si>
  <si>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</si>
  <si>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</si>
  <si>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</si>
  <si>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</si>
  <si>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</si>
  <si>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</si>
  <si>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</si>
  <si>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</si>
  <si>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</si>
  <si>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</si>
  <si>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</si>
  <si>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</si>
  <si>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</si>
  <si>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</si>
  <si>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</si>
  <si>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</si>
  <si>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</si>
  <si>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</si>
  <si>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</si>
  <si>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</si>
  <si>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</si>
  <si>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</si>
  <si>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</si>
  <si>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</si>
  <si>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</si>
  <si>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</si>
  <si>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</si>
  <si>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</si>
  <si>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</si>
  <si>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</si>
  <si>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</si>
  <si>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</si>
  <si>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</si>
  <si>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</si>
  <si>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</si>
  <si>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</si>
  <si>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</si>
  <si>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</si>
  <si>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</si>
  <si>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</si>
  <si>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</si>
  <si>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</si>
  <si>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</si>
  <si>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</si>
  <si>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</si>
  <si>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</si>
  <si>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</si>
  <si>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</si>
  <si>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</si>
  <si>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</si>
  <si>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</si>
  <si>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</si>
  <si>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</si>
  <si>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</si>
  <si>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</si>
  <si>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</si>
  <si>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</si>
  <si>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</si>
  <si>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</si>
  <si>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</si>
  <si>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</si>
  <si>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</si>
  <si>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</si>
  <si>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</si>
  <si>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</si>
  <si>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</si>
  <si>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</si>
  <si>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</si>
  <si>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</si>
  <si>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</si>
  <si>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</si>
  <si>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</si>
  <si>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</si>
  <si>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</si>
  <si>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</si>
  <si>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</si>
  <si>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</si>
  <si>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</si>
  <si>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</si>
  <si>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</si>
  <si>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</si>
  <si>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</si>
  <si>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</si>
  <si>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</si>
  <si>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</si>
  <si>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</si>
  <si>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</si>
  <si>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</si>
  <si>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</si>
  <si>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</si>
  <si>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</si>
  <si>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</si>
  <si>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</si>
  <si>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</si>
  <si>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</si>
  <si>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</si>
  <si>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</si>
  <si>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</si>
  <si>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</si>
  <si>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</si>
  <si>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</si>
  <si>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</si>
  <si>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</si>
  <si>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</si>
  <si>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</si>
  <si>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</si>
  <si>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</si>
  <si>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</si>
  <si>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</si>
  <si>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</si>
  <si>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</si>
  <si>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</si>
  <si>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</si>
  <si>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</si>
  <si>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</si>
  <si>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</si>
  <si>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</si>
  <si>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</si>
  <si>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</si>
  <si>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</si>
  <si>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</si>
  <si>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</si>
  <si>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</si>
  <si>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</si>
  <si>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</si>
  <si>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</si>
  <si>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</si>
  <si>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</si>
  <si>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</si>
  <si>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</si>
  <si>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</si>
  <si>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</si>
  <si>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</si>
  <si>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</si>
  <si>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</si>
  <si>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</si>
  <si>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</si>
  <si>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</si>
  <si>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</si>
  <si>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</si>
  <si>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</si>
  <si>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</si>
  <si>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</si>
  <si>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</si>
  <si>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</si>
  <si>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</si>
  <si>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</si>
  <si>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</si>
  <si>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</si>
  <si>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</si>
  <si>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</si>
  <si>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</si>
  <si>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</si>
  <si>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</si>
  <si>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</si>
  <si>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</si>
  <si>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</si>
  <si>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</si>
  <si>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</si>
  <si>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</si>
  <si>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</si>
  <si>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</si>
  <si>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</si>
  <si>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</si>
  <si>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</si>
  <si>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</si>
  <si>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</si>
  <si>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</si>
  <si>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</si>
  <si>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</si>
  <si>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</si>
  <si>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</si>
  <si>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</si>
  <si>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</si>
  <si>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</si>
  <si>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</si>
  <si>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</si>
  <si>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</si>
  <si>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</si>
  <si>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</si>
  <si>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</si>
  <si>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</si>
  <si>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</si>
  <si>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</si>
  <si>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</si>
  <si>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</si>
  <si>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</si>
  <si>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</si>
  <si>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</si>
  <si>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</si>
  <si>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</si>
  <si>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</si>
  <si>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</si>
  <si>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</si>
  <si>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</si>
  <si>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</si>
  <si>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</si>
  <si>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</si>
  <si>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</si>
  <si>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</si>
  <si>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</si>
  <si>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</si>
  <si>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</si>
  <si>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</si>
  <si>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</si>
  <si>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</si>
  <si>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</si>
  <si>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</si>
  <si>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</si>
  <si>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</si>
  <si>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</si>
  <si>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</si>
  <si>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</si>
  <si>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</si>
  <si>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</si>
  <si>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</si>
  <si>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</si>
  <si>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</si>
  <si>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</si>
  <si>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</si>
  <si>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</si>
  <si>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</si>
  <si>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</si>
  <si>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</si>
  <si>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</si>
  <si>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</si>
  <si>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</si>
  <si>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</si>
  <si>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</si>
  <si>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</si>
  <si>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</si>
  <si>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</si>
  <si>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</si>
  <si>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</si>
  <si>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</si>
  <si>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</si>
  <si>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</si>
  <si>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</si>
  <si>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</si>
  <si>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</si>
  <si>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</si>
  <si>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</si>
  <si>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</si>
  <si>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</si>
  <si>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</si>
  <si>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</si>
  <si>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</si>
  <si>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</si>
  <si>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</si>
  <si>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</si>
  <si>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</si>
  <si>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</si>
  <si>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</si>
  <si>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</si>
  <si>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</si>
  <si>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</si>
  <si>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</si>
  <si>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</si>
  <si>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</si>
  <si>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</si>
  <si>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</si>
  <si>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</si>
  <si>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</si>
  <si>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</si>
  <si>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</si>
  <si>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</si>
  <si>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</si>
  <si>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</si>
  <si>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</si>
  <si>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</si>
  <si>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</si>
  <si>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</si>
  <si>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</si>
  <si>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</si>
  <si>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</si>
  <si>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</si>
  <si>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</si>
  <si>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</si>
  <si>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</si>
  <si>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</si>
  <si>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</si>
  <si>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</si>
  <si>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</si>
  <si>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</si>
  <si>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</si>
  <si>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</si>
  <si>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</si>
  <si>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</si>
  <si>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</si>
  <si>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</si>
  <si>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</si>
  <si>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</si>
  <si>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</si>
  <si>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</si>
  <si>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</si>
  <si>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</si>
  <si>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</si>
  <si>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</si>
  <si>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</si>
  <si>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</si>
  <si>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</si>
  <si>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</si>
  <si>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</si>
  <si>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</si>
  <si>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</si>
  <si>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</si>
  <si>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</si>
  <si>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</si>
  <si>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</si>
  <si>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</si>
  <si>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</si>
  <si>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</si>
  <si>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</si>
  <si>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</si>
  <si>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</si>
  <si>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</si>
  <si>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</si>
  <si>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</si>
  <si>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</si>
  <si>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</si>
  <si>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</si>
  <si>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</si>
  <si>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</si>
  <si>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</si>
  <si>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</si>
  <si>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</si>
  <si>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</si>
  <si>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</si>
  <si>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</si>
  <si>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</si>
  <si>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</si>
  <si>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</si>
  <si>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</si>
  <si>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</si>
  <si>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</si>
  <si>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</si>
  <si>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</si>
  <si>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</si>
  <si>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</si>
  <si>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</si>
  <si>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</si>
  <si>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</si>
  <si>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</si>
  <si>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</si>
  <si>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</si>
  <si>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</si>
  <si>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</si>
  <si>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</si>
  <si>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</si>
  <si>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</si>
  <si>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</si>
  <si>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</si>
  <si>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</si>
  <si>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</si>
  <si>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</si>
  <si>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</si>
  <si>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</si>
  <si>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</si>
  <si>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</si>
  <si>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</si>
  <si>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</si>
  <si>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</si>
  <si>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</si>
  <si>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</si>
  <si>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</si>
  <si>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</si>
  <si>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</si>
  <si>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</si>
  <si>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</si>
  <si>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</si>
  <si>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</si>
  <si>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</si>
  <si>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</si>
  <si>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</si>
  <si>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</si>
  <si>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</si>
  <si>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</si>
  <si>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</si>
  <si>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</si>
  <si>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</si>
  <si>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</si>
  <si>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</si>
  <si>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</si>
  <si>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</si>
  <si>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</si>
  <si>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</si>
  <si>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</si>
  <si>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</si>
  <si>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</si>
  <si>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</si>
  <si>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</si>
  <si>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</si>
  <si>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</si>
  <si>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</si>
  <si>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</si>
  <si>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</si>
  <si>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</si>
  <si>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</si>
  <si>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</si>
  <si>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</si>
  <si>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</si>
  <si>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</si>
  <si>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</si>
  <si>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</si>
  <si>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</si>
  <si>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</si>
  <si>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</si>
  <si>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</si>
  <si>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</si>
  <si>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</si>
  <si>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</si>
  <si>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</si>
  <si>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</si>
  <si>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</si>
  <si>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</si>
  <si>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</si>
  <si>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</si>
  <si>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</si>
  <si>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</si>
  <si>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</si>
  <si>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</si>
  <si>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</si>
  <si>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</si>
  <si>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</si>
  <si>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</si>
  <si>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</si>
  <si>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</si>
  <si>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</si>
  <si>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</si>
  <si>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</si>
  <si>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</si>
  <si>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</si>
  <si>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</si>
  <si>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</si>
  <si>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</si>
  <si>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</si>
  <si>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</si>
  <si>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</si>
  <si>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</si>
  <si>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</si>
  <si>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</si>
  <si>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</si>
  <si>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</si>
  <si>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</si>
  <si>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</si>
  <si>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</si>
  <si>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</si>
  <si>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</si>
  <si>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</si>
  <si>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</si>
  <si>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</si>
  <si>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</si>
  <si>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</si>
  <si>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</si>
  <si>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</si>
  <si>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</si>
  <si>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</si>
  <si>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</si>
  <si>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</si>
  <si>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</si>
  <si>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</si>
  <si>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</si>
  <si>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</si>
  <si>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</si>
  <si>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</si>
  <si>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</si>
  <si>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</si>
  <si>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</si>
  <si>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</si>
  <si>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</si>
  <si>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</si>
  <si>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</si>
  <si>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</si>
  <si>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</si>
  <si>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</si>
  <si>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</si>
  <si>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</si>
  <si>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</si>
  <si>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</si>
  <si>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</si>
  <si>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</si>
  <si>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</si>
  <si>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</si>
  <si>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</si>
  <si>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</si>
  <si>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</si>
  <si>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</si>
  <si>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</si>
  <si>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</si>
  <si>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</si>
  <si>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</si>
  <si>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</si>
  <si>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</si>
  <si>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</si>
  <si>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</si>
  <si>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</si>
  <si>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</si>
  <si>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</si>
  <si>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</si>
  <si>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</si>
  <si>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</si>
  <si>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</si>
  <si>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</si>
  <si>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</si>
  <si>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</si>
  <si>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</si>
  <si>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</si>
  <si>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</si>
  <si>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</si>
  <si>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</si>
  <si>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</si>
  <si>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</si>
  <si>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</si>
  <si>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</si>
  <si>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</si>
  <si>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</si>
  <si>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</si>
  <si>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</si>
  <si>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</si>
  <si>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</si>
  <si>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</si>
  <si>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</si>
  <si>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</si>
  <si>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</si>
  <si>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</si>
  <si>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</si>
  <si>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</si>
  <si>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</si>
  <si>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</si>
  <si>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</si>
  <si>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</si>
  <si>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</si>
  <si>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</si>
  <si>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</si>
  <si>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</si>
  <si>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</si>
  <si>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</si>
  <si>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</si>
  <si>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</si>
  <si>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</si>
  <si>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</si>
  <si>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</si>
  <si>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</si>
  <si>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</si>
  <si>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</si>
  <si>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</si>
  <si>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</si>
  <si>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</si>
  <si>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</si>
  <si>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</si>
  <si>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</si>
  <si>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</si>
  <si>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</si>
  <si>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</si>
  <si>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</si>
  <si>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</si>
  <si>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</si>
  <si>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</si>
  <si>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</si>
  <si>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</si>
  <si>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</si>
  <si>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</si>
  <si>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</si>
  <si>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</si>
  <si>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</si>
  <si>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</si>
  <si>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</si>
  <si>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</si>
  <si>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</si>
  <si>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</si>
  <si>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</si>
  <si>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</si>
  <si>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</si>
  <si>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</si>
  <si>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</si>
  <si>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</si>
  <si>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</si>
  <si>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</si>
  <si>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</si>
  <si>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</si>
  <si>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</si>
  <si>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</si>
  <si>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</si>
  <si>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</si>
  <si>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</si>
  <si>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</si>
  <si>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</si>
  <si>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</si>
  <si>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</si>
  <si>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</si>
  <si>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</si>
  <si>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</si>
  <si>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</si>
  <si>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</si>
  <si>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</si>
  <si>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</si>
  <si>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</si>
  <si>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</si>
  <si>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</si>
  <si>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</si>
  <si>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</si>
  <si>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</si>
  <si>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</si>
  <si>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</si>
  <si>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</si>
  <si>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</si>
  <si>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</si>
  <si>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</si>
  <si>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</si>
  <si>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</si>
  <si>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</si>
  <si>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</si>
  <si>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</si>
  <si>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</si>
  <si>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</si>
  <si>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</si>
  <si>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</si>
  <si>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</si>
  <si>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</si>
  <si>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</si>
  <si>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</si>
  <si>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</si>
  <si>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</si>
  <si>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</si>
  <si>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</si>
  <si>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</si>
  <si>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</si>
  <si>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</si>
  <si>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</si>
  <si>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</si>
  <si>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</si>
  <si>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</si>
  <si>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</si>
  <si>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</si>
  <si>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</si>
  <si>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</si>
  <si>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</si>
  <si>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</si>
  <si>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</si>
  <si>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</si>
  <si>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</si>
  <si>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</si>
  <si>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</si>
  <si>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</si>
  <si>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</si>
  <si>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</si>
  <si>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</si>
  <si>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</si>
  <si>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</si>
  <si>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</si>
  <si>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</si>
  <si>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</si>
  <si>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</si>
  <si>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</si>
  <si>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</si>
  <si>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</si>
  <si>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</si>
  <si>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</si>
  <si>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</si>
  <si>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</si>
  <si>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</si>
  <si>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</si>
  <si>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</si>
  <si>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</si>
  <si>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</si>
  <si>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</si>
  <si>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</si>
  <si>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</si>
  <si>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</si>
  <si>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</si>
  <si>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</si>
  <si>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</si>
  <si>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</si>
  <si>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</si>
  <si>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</si>
  <si>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</si>
  <si>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</si>
  <si>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</si>
  <si>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</si>
  <si>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</si>
  <si>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</si>
  <si>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</si>
  <si>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</si>
  <si>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</si>
  <si>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</si>
  <si>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</si>
  <si>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</si>
  <si>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</si>
  <si>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</si>
  <si>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</si>
  <si>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</si>
  <si>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</si>
  <si>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</si>
  <si>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</si>
  <si>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</si>
  <si>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</si>
  <si>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</si>
  <si>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</si>
  <si>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</si>
  <si>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</si>
  <si>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</si>
  <si>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</si>
  <si>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</si>
  <si>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</si>
  <si>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</si>
  <si>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</si>
  <si>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</si>
  <si>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</si>
  <si>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</si>
  <si>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</si>
  <si>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</si>
  <si>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</si>
  <si>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</si>
  <si>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</si>
  <si>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</si>
  <si>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</si>
  <si>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</si>
  <si>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</si>
  <si>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</si>
  <si>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</si>
  <si>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</si>
  <si>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</si>
  <si>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</si>
  <si>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</si>
  <si>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</si>
  <si>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</si>
  <si>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</si>
  <si>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</si>
  <si>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</si>
  <si>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</si>
  <si>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</si>
  <si>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</si>
  <si>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</si>
  <si>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</si>
  <si>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</si>
  <si>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</si>
  <si>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</si>
  <si>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</si>
  <si>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</si>
  <si>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</si>
  <si>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</si>
  <si>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</si>
  <si>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</si>
  <si>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</si>
  <si>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</si>
  <si>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</si>
  <si>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</si>
  <si>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</si>
  <si>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</si>
  <si>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</si>
  <si>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</si>
  <si>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</si>
  <si>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</si>
  <si>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</si>
  <si>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</si>
  <si>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</si>
  <si>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</si>
  <si>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</si>
  <si>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</si>
  <si>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</si>
  <si>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</si>
  <si>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</si>
  <si>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</si>
  <si>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</si>
  <si>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</si>
  <si>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</si>
  <si>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</si>
  <si>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</si>
  <si>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</si>
  <si>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</si>
  <si>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</si>
  <si>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</si>
  <si>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</si>
  <si>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</si>
  <si>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</si>
  <si>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</si>
  <si>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</si>
  <si>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</si>
  <si>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</si>
  <si>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</si>
  <si>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</si>
  <si>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</si>
  <si>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</si>
  <si>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</si>
  <si>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</si>
  <si>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</si>
  <si>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</si>
  <si>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</si>
  <si>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</si>
  <si>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</si>
  <si>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</si>
  <si>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</si>
  <si>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</si>
  <si>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</si>
  <si>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</si>
  <si>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</si>
  <si>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</si>
  <si>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</si>
  <si>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</si>
  <si>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</si>
  <si>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</si>
  <si>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</si>
  <si>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</si>
  <si>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</si>
  <si>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</si>
  <si>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</si>
  <si>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</si>
  <si>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</si>
  <si>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</si>
  <si>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</si>
  <si>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</si>
  <si>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</si>
  <si>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</si>
  <si>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</si>
  <si>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</si>
  <si>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</si>
  <si>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</si>
  <si>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</si>
  <si>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</si>
  <si>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</si>
  <si>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</si>
  <si>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</si>
  <si>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</si>
  <si>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</si>
  <si>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</si>
  <si>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</si>
  <si>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</si>
  <si>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</si>
  <si>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</si>
  <si>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</si>
  <si>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</si>
  <si>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</si>
  <si>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</si>
  <si>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</si>
  <si>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</si>
  <si>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</si>
  <si>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</si>
  <si>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</si>
  <si>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</si>
  <si>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</si>
  <si>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</si>
  <si>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</si>
  <si>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</si>
  <si>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</si>
  <si>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</si>
  <si>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</si>
  <si>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</si>
  <si>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</si>
  <si>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</si>
  <si>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</si>
  <si>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</si>
  <si>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</si>
  <si>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</si>
  <si>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</si>
  <si>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</si>
  <si>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</si>
  <si>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</si>
  <si>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</si>
  <si>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</si>
  <si>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</si>
  <si>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</si>
  <si>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</si>
  <si>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</si>
  <si>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</si>
  <si>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</si>
  <si>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</si>
  <si>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</si>
  <si>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</si>
  <si>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</si>
  <si>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</si>
  <si>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</si>
  <si>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</si>
  <si>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</si>
  <si>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</si>
  <si>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</si>
  <si>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</si>
  <si>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</si>
  <si>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</si>
  <si>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</si>
  <si>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</si>
  <si>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</si>
  <si>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</si>
  <si>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</si>
  <si>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</si>
  <si>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</si>
  <si>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</si>
  <si>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</si>
  <si>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</si>
  <si>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</si>
  <si>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</si>
  <si>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</si>
  <si>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</si>
  <si>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</si>
  <si>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</si>
  <si>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</si>
  <si>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</si>
  <si>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</si>
  <si>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</si>
  <si>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</si>
  <si>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</si>
  <si>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</si>
  <si>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</si>
  <si>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</si>
  <si>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</si>
  <si>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</si>
  <si>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</si>
  <si>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</si>
  <si>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</si>
  <si>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</si>
  <si>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</si>
  <si>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</si>
  <si>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</si>
  <si>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</si>
  <si>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</si>
  <si>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</si>
  <si>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</si>
  <si>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</si>
  <si>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</si>
  <si>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</si>
  <si>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</si>
  <si>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</si>
  <si>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</si>
  <si>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</si>
  <si>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</si>
  <si>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</si>
  <si>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</si>
  <si>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</si>
  <si>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</si>
  <si>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</si>
  <si>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</si>
  <si>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</si>
  <si>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</si>
  <si>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</si>
  <si>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</si>
  <si>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</si>
  <si>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</si>
  <si>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</si>
  <si>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</si>
  <si>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</si>
  <si>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</si>
  <si>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</si>
  <si>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</si>
  <si>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</si>
  <si>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</si>
  <si>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</si>
  <si>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</si>
  <si>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</si>
  <si>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</si>
  <si>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</si>
  <si>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</si>
  <si>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</si>
  <si>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</si>
  <si>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</si>
  <si>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</si>
  <si>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</si>
  <si>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</si>
  <si>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</si>
  <si>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</si>
  <si>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</si>
  <si>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</si>
  <si>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</si>
  <si>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</si>
  <si>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</si>
  <si>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</si>
  <si>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</si>
  <si>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</si>
  <si>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</si>
  <si>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</si>
  <si>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</si>
  <si>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</si>
  <si>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</si>
  <si>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</si>
  <si>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</si>
  <si>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</si>
  <si>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</si>
  <si>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</si>
  <si>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</si>
  <si>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</si>
  <si>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</si>
  <si>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</si>
  <si>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</si>
  <si>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</si>
  <si>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</si>
  <si>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</si>
  <si>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</si>
  <si>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</si>
  <si>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</si>
  <si>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</si>
  <si>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</si>
  <si>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</si>
  <si>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</si>
  <si>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</si>
  <si>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</si>
  <si>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</si>
  <si>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</si>
  <si>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</si>
  <si>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</si>
  <si>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</si>
  <si>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</si>
  <si>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</si>
  <si>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</si>
  <si>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</si>
  <si>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</si>
  <si>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</si>
  <si>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</si>
  <si>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</si>
  <si>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</si>
  <si>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</si>
  <si>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</si>
  <si>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</si>
  <si>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</si>
  <si>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</si>
  <si>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</si>
  <si>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</si>
  <si>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</si>
  <si>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</si>
  <si>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</si>
  <si>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</si>
  <si>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</si>
  <si>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</si>
  <si>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</si>
  <si>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</si>
  <si>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</si>
  <si>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</si>
  <si>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</si>
  <si>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</si>
  <si>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</si>
  <si>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</si>
  <si>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</si>
  <si>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</si>
  <si>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</si>
  <si>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</si>
  <si>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</si>
  <si>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</si>
  <si>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</si>
  <si>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</si>
  <si>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</si>
  <si>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</si>
  <si>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</si>
  <si>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</si>
  <si>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</si>
  <si>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</si>
  <si>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</si>
  <si>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</si>
  <si>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</si>
  <si>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</si>
  <si>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</si>
  <si>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</si>
  <si>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</si>
  <si>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</si>
  <si>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</si>
  <si>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</si>
  <si>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</si>
  <si>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</si>
  <si>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</si>
  <si>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</si>
  <si>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</si>
  <si>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</si>
  <si>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</si>
  <si>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</si>
  <si>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</si>
  <si>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</si>
  <si>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</si>
  <si>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</si>
  <si>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</si>
  <si>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</si>
  <si>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</si>
  <si>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</si>
  <si>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</si>
  <si>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</si>
  <si>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</si>
  <si>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</si>
  <si>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</si>
  <si>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</si>
  <si>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</si>
  <si>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</si>
  <si>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</si>
  <si>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</si>
  <si>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</si>
  <si>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</si>
  <si>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</si>
  <si>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</si>
  <si>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</si>
  <si>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</si>
  <si>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</si>
  <si>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</si>
  <si>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</si>
  <si>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</si>
  <si>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</si>
  <si>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</si>
  <si>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</si>
  <si>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</si>
  <si>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</si>
  <si>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</si>
  <si>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</si>
  <si>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</si>
  <si>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</si>
  <si>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</si>
  <si>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</si>
  <si>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</si>
  <si>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</si>
  <si>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</si>
  <si>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</si>
  <si>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</si>
  <si>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</si>
  <si>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</si>
  <si>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</si>
  <si>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</si>
  <si>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</si>
  <si>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</si>
  <si>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</si>
  <si>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</si>
  <si>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</si>
  <si>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</si>
  <si>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</si>
  <si>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</si>
  <si>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</si>
  <si>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</si>
  <si>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</si>
  <si>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</si>
  <si>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</si>
  <si>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</si>
  <si>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</si>
  <si>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</si>
  <si>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</si>
  <si>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</si>
  <si>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</si>
  <si>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</si>
  <si>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</si>
  <si>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</si>
  <si>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</si>
  <si>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</si>
  <si>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</si>
  <si>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</si>
  <si>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</si>
  <si>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</si>
  <si>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</si>
  <si>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</si>
  <si>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</si>
  <si>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</si>
  <si>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</si>
  <si>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</si>
  <si>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</si>
  <si>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</si>
  <si>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</si>
  <si>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</si>
  <si>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</si>
  <si>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</si>
  <si>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</si>
  <si>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</si>
  <si>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</si>
  <si>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</si>
  <si>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</si>
  <si>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</si>
  <si>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</si>
  <si>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</si>
  <si>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</si>
  <si>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</si>
  <si>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</si>
  <si>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</si>
  <si>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</si>
  <si>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</si>
  <si>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</si>
  <si>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</si>
  <si>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</si>
  <si>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</si>
  <si>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</si>
  <si>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</si>
  <si>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</si>
  <si>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</si>
  <si>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</si>
  <si>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</si>
  <si>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</si>
  <si>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</si>
  <si>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</si>
  <si>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</si>
  <si>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</si>
  <si>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</si>
  <si>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</si>
  <si>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</si>
  <si>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</si>
  <si>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</si>
  <si>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</si>
  <si>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</si>
  <si>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</si>
  <si>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</si>
  <si>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</si>
  <si>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</si>
  <si>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</si>
  <si>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</si>
  <si>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</si>
  <si>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</si>
  <si>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</si>
  <si>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</si>
  <si>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</si>
  <si>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</si>
  <si>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</si>
  <si>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</si>
  <si>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</si>
  <si>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</si>
  <si>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</si>
  <si>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</si>
  <si>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</si>
  <si>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</si>
  <si>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</si>
  <si>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</si>
  <si>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</si>
  <si>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</si>
  <si>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</si>
  <si>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</si>
  <si>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</si>
  <si>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</si>
  <si>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</si>
  <si>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</si>
  <si>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</si>
  <si>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</si>
  <si>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</si>
  <si>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</si>
  <si>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</si>
  <si>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</si>
  <si>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</si>
  <si>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</si>
  <si>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</si>
  <si>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</si>
  <si>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</si>
  <si>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</si>
  <si>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</si>
  <si>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</si>
  <si>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</si>
  <si>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</si>
  <si>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</si>
  <si>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</si>
  <si>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</si>
  <si>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</si>
  <si>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</si>
  <si>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</si>
  <si>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</si>
  <si>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</si>
  <si>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</si>
  <si>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</si>
  <si>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</si>
  <si>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</si>
  <si>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</si>
  <si>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</si>
  <si>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</si>
  <si>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</si>
  <si>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</si>
  <si>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</si>
  <si>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</si>
  <si>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</si>
  <si>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</si>
  <si>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</si>
  <si>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</si>
  <si>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</si>
  <si>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</si>
  <si>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</si>
  <si>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</si>
  <si>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</si>
  <si>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</si>
  <si>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</si>
  <si>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</si>
  <si>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</si>
  <si>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</si>
  <si>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</si>
  <si>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</si>
  <si>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</si>
  <si>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</si>
  <si>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</si>
  <si>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</si>
  <si>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</si>
  <si>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</si>
  <si>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</si>
  <si>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</si>
  <si>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</si>
  <si>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</si>
  <si>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</si>
  <si>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</si>
  <si>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</si>
  <si>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</si>
  <si>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</si>
  <si>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</si>
  <si>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</si>
  <si>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</si>
  <si>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</si>
  <si>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</si>
  <si>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</si>
  <si>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</si>
  <si>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</si>
  <si>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</si>
  <si>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</si>
  <si>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</si>
  <si>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</si>
  <si>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</si>
  <si>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</si>
  <si>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</si>
  <si>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</si>
  <si>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</si>
  <si>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</si>
  <si>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</si>
  <si>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</si>
  <si>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</si>
  <si>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</si>
  <si>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</si>
  <si>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</si>
  <si>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</si>
  <si>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</si>
  <si>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</si>
  <si>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</si>
  <si>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</si>
  <si>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</si>
  <si>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</si>
  <si>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</si>
  <si>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</si>
  <si>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</si>
  <si>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</si>
  <si>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</si>
  <si>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</si>
  <si>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</si>
  <si>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</si>
  <si>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</si>
  <si>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</si>
  <si>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</si>
  <si>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</si>
  <si>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</si>
  <si>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</si>
  <si>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</si>
  <si>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</si>
  <si>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</si>
  <si>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</si>
  <si>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</si>
  <si>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</si>
  <si>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</si>
  <si>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</si>
  <si>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</si>
  <si>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</si>
  <si>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</si>
  <si>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</si>
  <si>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</si>
  <si>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</si>
  <si>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</si>
  <si>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</si>
  <si>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</si>
  <si>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</si>
  <si>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</si>
  <si>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</si>
  <si>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</si>
  <si>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</si>
  <si>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</si>
  <si>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</si>
  <si>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</si>
  <si>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</si>
  <si>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</si>
  <si>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</si>
  <si>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</si>
  <si>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</si>
  <si>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</si>
  <si>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</si>
  <si>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</si>
  <si>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</si>
  <si>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</si>
  <si>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</si>
  <si>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</si>
  <si>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</si>
  <si>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</si>
  <si>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</si>
  <si>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</si>
  <si>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</si>
  <si>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</si>
  <si>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</si>
  <si>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</si>
  <si>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</si>
  <si>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</si>
  <si>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</si>
  <si>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</si>
  <si>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</si>
  <si>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</si>
  <si>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</si>
  <si>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</si>
  <si>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</si>
  <si>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</si>
  <si>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</si>
  <si>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</si>
  <si>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</si>
  <si>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</si>
  <si>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</si>
  <si>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</si>
  <si>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</si>
  <si>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</si>
  <si>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</si>
  <si>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</si>
  <si>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</si>
  <si>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</si>
  <si>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</si>
  <si>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</si>
  <si>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</si>
  <si>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</si>
  <si>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</si>
  <si>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</si>
  <si>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</si>
  <si>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</si>
  <si>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</si>
  <si>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</si>
  <si>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</si>
  <si>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</si>
  <si>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</si>
  <si>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</si>
  <si>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</si>
  <si>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</si>
  <si>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</si>
  <si>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</si>
  <si>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</si>
  <si>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</si>
  <si>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</si>
  <si>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</si>
  <si>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</si>
  <si>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</si>
  <si>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</si>
  <si>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</si>
  <si>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</si>
  <si>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</si>
  <si>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</si>
  <si>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</si>
  <si>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</si>
  <si>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</si>
  <si>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</si>
  <si>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</si>
  <si>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</si>
  <si>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</si>
  <si>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</si>
  <si>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</si>
  <si>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</si>
  <si>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</si>
  <si>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</si>
  <si>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</si>
  <si>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</si>
  <si>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</si>
  <si>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</si>
  <si>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</si>
  <si>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</si>
  <si>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</si>
  <si>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</si>
  <si>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</si>
  <si>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</si>
  <si>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</si>
  <si>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</si>
  <si>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</si>
  <si>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</si>
  <si>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</si>
  <si>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</si>
  <si>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</si>
  <si>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</si>
  <si>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</si>
  <si>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</si>
  <si>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</si>
  <si>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</si>
  <si>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</si>
  <si>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</si>
  <si>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</si>
  <si>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</si>
  <si>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</si>
  <si>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</si>
  <si>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</si>
  <si>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</si>
  <si>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</si>
  <si>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</si>
  <si>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</si>
  <si>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</si>
  <si>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</si>
  <si>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</si>
  <si>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</si>
  <si>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</si>
  <si>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</si>
  <si>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</si>
  <si>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</si>
  <si>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</si>
  <si>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</si>
  <si>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</si>
  <si>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</si>
  <si>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</si>
  <si>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</si>
  <si>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</si>
  <si>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</si>
  <si>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</si>
  <si>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</si>
  <si>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</si>
  <si>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</si>
  <si>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</si>
  <si>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</si>
  <si>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</si>
  <si>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</si>
  <si>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</si>
  <si>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</si>
  <si>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</si>
  <si>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</si>
  <si>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</si>
  <si>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</si>
  <si>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</si>
  <si>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</si>
  <si>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</si>
  <si>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</si>
  <si>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</si>
  <si>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</si>
  <si>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</si>
  <si>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</si>
  <si>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</si>
  <si>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</si>
  <si>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</si>
  <si>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</si>
  <si>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</si>
  <si>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</si>
  <si>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</si>
  <si>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</si>
  <si>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</si>
  <si>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</si>
  <si>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</si>
  <si>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</si>
  <si>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</si>
  <si>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</si>
  <si>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</si>
  <si>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</si>
  <si>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</si>
  <si>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</si>
  <si>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</si>
  <si>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</si>
  <si>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</si>
  <si>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</si>
  <si>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</si>
  <si>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</si>
  <si>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</si>
  <si>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</si>
  <si>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</si>
  <si>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</si>
  <si>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</si>
  <si>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</si>
  <si>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</si>
  <si>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</si>
  <si>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</si>
  <si>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</si>
  <si>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</si>
  <si>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</si>
  <si>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</si>
  <si>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</si>
  <si>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</si>
  <si>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</si>
  <si>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</si>
  <si>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</si>
  <si>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</si>
  <si>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</si>
  <si>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</si>
  <si>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</si>
  <si>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</si>
  <si>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</si>
  <si>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</si>
  <si>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</si>
  <si>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</si>
  <si>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</si>
  <si>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</si>
  <si>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</si>
  <si>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</si>
  <si>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</si>
  <si>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</si>
  <si>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</si>
  <si>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</si>
  <si>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</si>
  <si>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</si>
  <si>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</si>
  <si>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</si>
  <si>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</si>
  <si>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</si>
  <si>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</si>
  <si>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</si>
  <si>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</si>
  <si>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</si>
  <si>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</si>
  <si>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</si>
  <si>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</si>
  <si>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</si>
  <si>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</si>
  <si>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</si>
  <si>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</si>
  <si>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</si>
  <si>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</si>
  <si>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</si>
  <si>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</si>
  <si>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</si>
  <si>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</si>
  <si>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</si>
  <si>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</si>
  <si>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</si>
  <si>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</si>
  <si>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</si>
  <si>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</si>
  <si>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</si>
  <si>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</si>
  <si>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</si>
  <si>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</si>
  <si>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</si>
  <si>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</si>
  <si>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</si>
  <si>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</si>
  <si>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</si>
  <si>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</si>
  <si>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</si>
  <si>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</si>
  <si>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</si>
  <si>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</si>
  <si>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</si>
  <si>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</si>
  <si>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</si>
  <si>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</si>
  <si>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</si>
  <si>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</si>
  <si>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</si>
  <si>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</si>
  <si>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</si>
  <si>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</si>
  <si>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</si>
  <si>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</si>
  <si>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</si>
  <si>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</si>
  <si>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</si>
  <si>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</si>
  <si>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</si>
  <si>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</si>
  <si>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</si>
  <si>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</si>
  <si>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</si>
  <si>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</si>
  <si>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</si>
  <si>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</si>
  <si>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</si>
  <si>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</si>
  <si>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</si>
  <si>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</si>
  <si>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</si>
  <si>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</si>
  <si>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</si>
  <si>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</si>
  <si>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</si>
  <si>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</si>
  <si>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</si>
  <si>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</si>
  <si>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</si>
  <si>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</si>
  <si>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</si>
  <si>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</si>
  <si>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</si>
  <si>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</si>
  <si>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</si>
  <si>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</si>
  <si>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</si>
  <si>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</si>
  <si>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</si>
  <si>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</si>
  <si>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</si>
  <si>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</si>
  <si>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</si>
  <si>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</si>
  <si>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</si>
  <si>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</si>
  <si>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</si>
  <si>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</si>
  <si>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</si>
  <si>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</si>
  <si>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</si>
  <si>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</si>
  <si>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</si>
  <si>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</si>
  <si>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</si>
  <si>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</si>
  <si>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</si>
  <si>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</si>
  <si>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</si>
  <si>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</si>
  <si>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</si>
  <si>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</si>
  <si>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</si>
  <si>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</si>
  <si>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</si>
  <si>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</si>
  <si>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</si>
  <si>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</si>
  <si>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</si>
  <si>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</si>
  <si>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</si>
  <si>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</si>
  <si>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</si>
  <si>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</si>
  <si>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</si>
  <si>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</si>
  <si>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</si>
  <si>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</si>
  <si>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</si>
  <si>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</si>
  <si>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</si>
  <si>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</si>
  <si>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</si>
  <si>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</si>
  <si>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</si>
  <si>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</si>
  <si>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</si>
  <si>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</si>
  <si>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</si>
  <si>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</si>
  <si>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</si>
  <si>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</si>
  <si>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</si>
  <si>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</si>
  <si>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</si>
  <si>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</si>
  <si>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</si>
  <si>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</si>
  <si>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</si>
  <si>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</si>
  <si>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</si>
  <si>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</si>
  <si>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</si>
  <si>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</si>
  <si>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</si>
  <si>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</si>
  <si>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</si>
  <si>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</si>
  <si>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</si>
  <si>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</si>
  <si>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</si>
  <si>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</si>
  <si>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</si>
  <si>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</si>
  <si>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</si>
  <si>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</si>
  <si>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</si>
  <si>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</si>
  <si>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</si>
  <si>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</si>
  <si>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</si>
  <si>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</si>
  <si>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</si>
  <si>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</si>
  <si>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</si>
  <si>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</si>
  <si>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</si>
  <si>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</si>
  <si>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</si>
  <si>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</si>
  <si>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</si>
  <si>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</si>
  <si>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</si>
  <si>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</si>
  <si>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</si>
  <si>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</si>
  <si>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</si>
  <si>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</si>
  <si>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</si>
  <si>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</si>
  <si>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</si>
  <si>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</si>
  <si>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</si>
  <si>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</si>
  <si>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</si>
  <si>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</si>
  <si>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</si>
  <si>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</si>
  <si>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</si>
  <si>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</si>
  <si>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</si>
  <si>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</si>
  <si>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</si>
  <si>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</si>
  <si>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</si>
  <si>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</si>
  <si>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</si>
  <si>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</si>
  <si>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</si>
  <si>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</si>
  <si>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</si>
  <si>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</si>
  <si>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</si>
  <si>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</si>
  <si>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</si>
  <si>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</si>
  <si>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</si>
  <si>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</si>
  <si>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</si>
  <si>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</si>
  <si>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</si>
  <si>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</si>
  <si>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</si>
  <si>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</si>
  <si>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</si>
  <si>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</si>
  <si>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</si>
  <si>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</si>
  <si>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</si>
  <si>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</si>
  <si>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</si>
  <si>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</si>
  <si>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</si>
  <si>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</si>
  <si>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</si>
  <si>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</si>
  <si>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</si>
  <si>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</si>
  <si>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</si>
  <si>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</si>
  <si>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</si>
  <si>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</si>
  <si>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</si>
  <si>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</si>
  <si>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</si>
  <si>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</si>
  <si>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</si>
  <si>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</si>
  <si>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</si>
  <si>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</si>
  <si>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</si>
  <si>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</si>
  <si>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</si>
  <si>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</si>
  <si>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</si>
  <si>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</si>
  <si>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</si>
  <si>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</si>
  <si>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</si>
  <si>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</si>
  <si>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</si>
  <si>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</si>
  <si>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</si>
  <si>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</si>
  <si>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</si>
  <si>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</si>
  <si>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</si>
  <si>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</si>
  <si>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</si>
  <si>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</si>
  <si>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</si>
  <si>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</si>
  <si>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</si>
  <si>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</si>
  <si>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</si>
  <si>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</si>
  <si>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</si>
  <si>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</si>
  <si>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</si>
  <si>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</si>
  <si>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</si>
  <si>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</si>
  <si>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</si>
  <si>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</si>
  <si>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</si>
  <si>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</si>
  <si>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</si>
  <si>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</si>
  <si>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</si>
  <si>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</si>
  <si>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</si>
  <si>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</si>
  <si>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</si>
  <si>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</si>
  <si>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</si>
  <si>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</si>
  <si>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</si>
  <si>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</si>
  <si>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</si>
  <si>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</si>
  <si>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</si>
  <si>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</si>
  <si>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</si>
  <si>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</si>
  <si>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</si>
  <si>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</si>
  <si>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</si>
  <si>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</si>
  <si>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</si>
  <si>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</si>
  <si>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</si>
  <si>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</si>
  <si>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</si>
  <si>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</si>
  <si>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</si>
  <si>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</si>
  <si>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</si>
  <si>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</si>
  <si>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</si>
  <si>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</si>
  <si>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</si>
  <si>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</si>
  <si>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</si>
  <si>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</si>
  <si>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</si>
  <si>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</si>
  <si>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</si>
  <si>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</si>
  <si>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</si>
  <si>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</si>
  <si>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</si>
  <si>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</si>
  <si>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</si>
  <si>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</si>
  <si>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</si>
  <si>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</si>
  <si>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</si>
  <si>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</si>
  <si>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</si>
  <si>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</si>
  <si>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</si>
  <si>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</si>
  <si>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</si>
  <si>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</si>
  <si>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</si>
  <si>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</si>
  <si>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</si>
  <si>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</si>
  <si>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</si>
  <si>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</si>
  <si>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</si>
  <si>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</si>
  <si>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</si>
  <si>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</si>
  <si>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</si>
  <si>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</si>
  <si>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</si>
  <si>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</si>
  <si>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</si>
  <si>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</si>
  <si>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</si>
  <si>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</si>
  <si>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</si>
  <si>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</si>
  <si>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</si>
  <si>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</si>
  <si>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</si>
  <si>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</si>
  <si>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</si>
  <si>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</si>
  <si>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</si>
  <si>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</si>
  <si>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</si>
  <si>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</si>
  <si>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</si>
  <si>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</si>
  <si>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</si>
  <si>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</si>
  <si>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</si>
  <si>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</si>
  <si>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</si>
  <si>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</si>
  <si>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</si>
  <si>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</si>
  <si>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</si>
  <si>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</si>
  <si>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</si>
  <si>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</si>
  <si>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</si>
  <si>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</si>
  <si>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</si>
  <si>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</si>
  <si>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</si>
  <si>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</si>
  <si>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</si>
  <si>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</si>
  <si>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</si>
  <si>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</si>
  <si>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</si>
  <si>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</si>
  <si>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</si>
  <si>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</si>
  <si>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</si>
  <si>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</si>
  <si>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</si>
  <si>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</si>
  <si>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</si>
  <si>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</si>
  <si>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</si>
  <si>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</si>
  <si>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</si>
  <si>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</si>
  <si>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</si>
  <si>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</si>
  <si>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</si>
  <si>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</si>
  <si>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</si>
  <si>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</si>
  <si>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</si>
  <si>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</si>
  <si>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</si>
  <si>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</si>
  <si>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</si>
  <si>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</si>
  <si>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</si>
  <si>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</si>
  <si>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</si>
  <si>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</si>
  <si>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</si>
  <si>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</si>
  <si>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</si>
  <si>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</si>
  <si>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</si>
  <si>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</si>
  <si>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</si>
  <si>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</si>
  <si>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</si>
  <si>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</si>
  <si>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</si>
  <si>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</si>
  <si>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</si>
  <si>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</si>
  <si>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</si>
  <si>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</si>
  <si>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</si>
  <si>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</si>
  <si>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</si>
  <si>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</si>
  <si>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</si>
  <si>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</si>
  <si>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</si>
  <si>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</si>
  <si>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</si>
  <si>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</si>
  <si>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</si>
  <si>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</si>
  <si>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</si>
  <si>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</si>
  <si>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</si>
  <si>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</si>
  <si>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</si>
  <si>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</si>
  <si>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</si>
  <si>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</si>
  <si>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</si>
  <si>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</si>
  <si>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</si>
  <si>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</si>
  <si>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</si>
  <si>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</si>
  <si>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</si>
  <si>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</si>
  <si>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</si>
  <si>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</si>
  <si>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</si>
  <si>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</si>
  <si>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</si>
  <si>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</si>
  <si>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</si>
  <si>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</si>
  <si>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</si>
  <si>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</si>
  <si>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</si>
  <si>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</si>
  <si>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</si>
  <si>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</si>
  <si>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</si>
  <si>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</si>
  <si>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</si>
  <si>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</si>
  <si>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</si>
  <si>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</si>
  <si>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</si>
  <si>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</si>
  <si>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</si>
  <si>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</si>
  <si>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</si>
  <si>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</si>
  <si>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</si>
  <si>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</si>
  <si>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</si>
  <si>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</si>
  <si>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</si>
  <si>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</si>
  <si>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</si>
  <si>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</si>
  <si>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</si>
  <si>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</si>
  <si>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</si>
  <si>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</si>
  <si>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</si>
  <si>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</si>
  <si>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</si>
  <si>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</si>
  <si>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</si>
  <si>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</si>
  <si>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</si>
  <si>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</si>
  <si>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</si>
  <si>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</si>
  <si>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</si>
  <si>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</si>
  <si>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</si>
  <si>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</si>
  <si>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</si>
  <si>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</si>
  <si>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</si>
  <si>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</si>
  <si>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</si>
  <si>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</si>
  <si>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</si>
  <si>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</si>
  <si>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</si>
  <si>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</si>
  <si>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</si>
  <si>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</si>
  <si>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</si>
  <si>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</si>
  <si>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</si>
  <si>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</si>
  <si>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</si>
  <si>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</si>
  <si>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</si>
  <si>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</si>
  <si>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</si>
  <si>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</si>
  <si>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</si>
  <si>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</si>
  <si>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</si>
  <si>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</si>
  <si>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</si>
  <si>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</si>
  <si>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</si>
  <si>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</si>
  <si>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</si>
  <si>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</si>
  <si>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</si>
  <si>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</si>
  <si>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</si>
  <si>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</si>
  <si>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</si>
  <si>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</si>
  <si>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</si>
  <si>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</si>
  <si>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</si>
  <si>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</si>
  <si>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</si>
  <si>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</si>
  <si>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</si>
  <si>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</si>
  <si>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</si>
  <si>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</si>
  <si>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</si>
  <si>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</si>
  <si>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</si>
  <si>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</si>
  <si>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</si>
  <si>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</si>
  <si>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</si>
  <si>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</si>
  <si>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</si>
  <si>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</si>
  <si>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</si>
  <si>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</si>
  <si>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</si>
  <si>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</si>
  <si>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</si>
  <si>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</si>
  <si>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</si>
  <si>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</si>
  <si>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</si>
  <si>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</si>
  <si>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</si>
  <si>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</si>
  <si>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</si>
  <si>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</si>
  <si>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</si>
  <si>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</si>
  <si>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</si>
  <si>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</si>
  <si>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</si>
  <si>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</si>
  <si>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</si>
  <si>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</si>
  <si>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</si>
  <si>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</si>
  <si>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</si>
  <si>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</si>
  <si>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</si>
  <si>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</si>
  <si>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</si>
  <si>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</si>
  <si>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</si>
  <si>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</si>
  <si>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</si>
  <si>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</si>
  <si>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</si>
  <si>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</si>
  <si>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</si>
  <si>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</si>
  <si>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</si>
  <si>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</si>
  <si>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</si>
  <si>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</si>
  <si>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</si>
  <si>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</si>
  <si>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</si>
  <si>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</si>
  <si>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</si>
  <si>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</si>
  <si>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</si>
  <si>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</si>
  <si>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</si>
  <si>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</si>
  <si>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</si>
  <si>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</si>
  <si>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</si>
  <si>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</si>
  <si>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</si>
  <si>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</si>
  <si>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</si>
  <si>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</si>
  <si>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</si>
  <si>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</si>
  <si>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</si>
  <si>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</si>
  <si>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</si>
  <si>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</si>
  <si>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</si>
  <si>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</si>
  <si>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</si>
  <si>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</si>
  <si>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</si>
  <si>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</si>
  <si>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</si>
  <si>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</si>
  <si>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</si>
  <si>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</si>
  <si>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</si>
  <si>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</si>
  <si>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</si>
  <si>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</si>
  <si>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</si>
  <si>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</si>
  <si>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</si>
  <si>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</si>
  <si>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</si>
  <si>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</si>
  <si>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</si>
  <si>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</si>
  <si>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</si>
  <si>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</si>
  <si>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</si>
  <si>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</si>
  <si>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</si>
  <si>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</si>
  <si>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</si>
  <si>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</si>
  <si>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</si>
  <si>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</si>
  <si>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</si>
  <si>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</si>
  <si>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</si>
  <si>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</si>
  <si>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</si>
  <si>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</si>
  <si>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</si>
  <si>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</si>
  <si>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</si>
  <si>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</si>
  <si>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</si>
  <si>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</si>
  <si>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</si>
  <si>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</si>
  <si>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</si>
  <si>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</si>
  <si>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</si>
  <si>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</si>
  <si>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</si>
  <si>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</si>
  <si>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</si>
  <si>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</si>
  <si>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</si>
  <si>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</si>
  <si>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</si>
  <si>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</si>
  <si>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</si>
  <si>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</si>
  <si>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</si>
  <si>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</si>
  <si>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</si>
  <si>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</si>
  <si>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</si>
  <si>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</si>
  <si>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</si>
  <si>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</si>
  <si>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</si>
  <si>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</si>
  <si>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</si>
  <si>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</si>
  <si>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</si>
  <si>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</si>
  <si>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</si>
  <si>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</si>
  <si>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</si>
  <si>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</si>
  <si>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</si>
  <si>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</si>
  <si>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</si>
  <si>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</si>
  <si>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</si>
  <si>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</si>
  <si>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</si>
  <si>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</si>
  <si>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</si>
  <si>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</si>
  <si>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</si>
  <si>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</si>
  <si>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</si>
  <si>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</si>
  <si>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</si>
  <si>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</si>
  <si>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</si>
  <si>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</si>
  <si>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</si>
  <si>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</si>
  <si>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</si>
  <si>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</si>
  <si>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</si>
  <si>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</si>
  <si>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</si>
  <si>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</si>
  <si>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</si>
  <si>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</si>
  <si>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</si>
  <si>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</si>
  <si>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</si>
  <si>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</si>
  <si>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</si>
  <si>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</si>
  <si>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</si>
  <si>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</si>
  <si>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</si>
  <si>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</si>
  <si>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</si>
  <si>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</si>
  <si>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</si>
  <si>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</si>
  <si>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</si>
  <si>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</si>
  <si>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</si>
  <si>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</si>
  <si>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</si>
  <si>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</si>
  <si>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</si>
  <si>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</si>
  <si>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</si>
  <si>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</si>
  <si>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</si>
  <si>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</si>
  <si>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</si>
  <si>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</si>
  <si>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</si>
  <si>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</si>
  <si>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</si>
  <si>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</si>
  <si>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</si>
  <si>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</si>
  <si>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</si>
  <si>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</si>
  <si>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</si>
  <si>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</si>
  <si>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</si>
  <si>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</si>
  <si>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</si>
  <si>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</si>
  <si>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</si>
  <si>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</si>
  <si>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</si>
  <si>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</si>
  <si>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</si>
  <si>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</si>
  <si>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</si>
  <si>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</si>
  <si>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</si>
  <si>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</si>
  <si>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</si>
  <si>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</si>
  <si>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</si>
  <si>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</si>
  <si>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</si>
  <si>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</si>
  <si>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</si>
  <si>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</si>
  <si>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</si>
  <si>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</si>
  <si>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</si>
  <si>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</si>
  <si>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</si>
  <si>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</si>
  <si>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</si>
  <si>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</si>
  <si>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</si>
  <si>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</si>
  <si>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</si>
  <si>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</si>
  <si>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</si>
  <si>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</si>
  <si>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</si>
  <si>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</si>
  <si>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</si>
  <si>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</si>
  <si>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</si>
  <si>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</si>
  <si>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</si>
  <si>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</si>
  <si>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</si>
  <si>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</si>
  <si>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</si>
  <si>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</si>
  <si>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</si>
  <si>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</si>
  <si>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</si>
  <si>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</si>
  <si>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</si>
  <si>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</si>
  <si>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</si>
  <si>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</si>
  <si>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</si>
  <si>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</si>
  <si>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</si>
  <si>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</si>
  <si>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</si>
  <si>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</si>
  <si>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</si>
  <si>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</si>
  <si>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</si>
  <si>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</si>
  <si>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</si>
  <si>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</si>
  <si>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</si>
  <si>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</si>
  <si>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</si>
  <si>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</si>
  <si>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</si>
  <si>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</si>
  <si>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</si>
  <si>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</si>
  <si>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</si>
  <si>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</si>
  <si>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</si>
  <si>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</si>
  <si>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</si>
  <si>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</si>
  <si>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</si>
  <si>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</si>
  <si>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</si>
  <si>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</si>
  <si>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</si>
  <si>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</si>
  <si>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</si>
  <si>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</si>
  <si>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</si>
  <si>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</si>
  <si>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</si>
  <si>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</si>
  <si>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</si>
  <si>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</si>
  <si>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</si>
  <si>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</si>
  <si>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</si>
  <si>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</si>
  <si>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</si>
  <si>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</si>
  <si>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</si>
  <si>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</si>
  <si>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</si>
  <si>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</si>
  <si>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</si>
  <si>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</si>
  <si>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</si>
  <si>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</si>
  <si>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</si>
  <si>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</si>
  <si>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</si>
  <si>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</si>
  <si>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</si>
  <si>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</si>
  <si>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</si>
  <si>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</si>
  <si>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</si>
  <si>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</si>
  <si>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</si>
  <si>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</si>
  <si>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</si>
  <si>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</si>
  <si>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</si>
  <si>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</si>
  <si>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</si>
  <si>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</si>
  <si>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</si>
  <si>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</si>
  <si>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</si>
  <si>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</si>
  <si>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</si>
  <si>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</si>
  <si>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</si>
  <si>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</si>
  <si>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</si>
  <si>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</si>
  <si>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</si>
  <si>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</si>
  <si>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</si>
  <si>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</si>
  <si>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</si>
  <si>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</si>
  <si>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</si>
  <si>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</si>
  <si>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</si>
  <si>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</si>
  <si>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</si>
  <si>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</si>
  <si>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</si>
  <si>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</si>
  <si>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</si>
  <si>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</si>
  <si>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</si>
  <si>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</si>
  <si>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</si>
  <si>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</si>
  <si>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</si>
  <si>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</si>
  <si>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</si>
  <si>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</si>
  <si>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</si>
  <si>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</si>
  <si>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</si>
  <si>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</si>
  <si>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</si>
  <si>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</si>
  <si>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</si>
  <si>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</si>
  <si>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</si>
  <si>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</si>
  <si>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</si>
  <si>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</si>
  <si>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</si>
  <si>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</si>
  <si>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</si>
  <si>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</si>
  <si>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</si>
  <si>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</si>
  <si>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</si>
  <si>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</si>
  <si>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</si>
  <si>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</si>
  <si>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</si>
  <si>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</si>
  <si>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</si>
  <si>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</si>
  <si>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</si>
  <si>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</si>
  <si>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</si>
  <si>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</si>
  <si>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</si>
  <si>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</si>
  <si>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</si>
  <si>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</si>
  <si>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</si>
  <si>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</si>
  <si>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</si>
  <si>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</si>
  <si>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</si>
  <si>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</si>
  <si>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</si>
  <si>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</si>
  <si>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</si>
  <si>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</si>
  <si>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</si>
  <si>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</si>
  <si>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</si>
  <si>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</si>
  <si>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</si>
  <si>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</si>
  <si>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</si>
  <si>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</si>
  <si>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</si>
  <si>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</si>
  <si>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</si>
  <si>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</si>
  <si>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</si>
  <si>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</si>
  <si>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</si>
  <si>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</si>
  <si>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</si>
  <si>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</si>
  <si>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</si>
  <si>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</si>
  <si>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</si>
  <si>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</si>
  <si>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</si>
  <si>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</si>
  <si>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</si>
  <si>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</si>
  <si>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</si>
  <si>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</si>
  <si>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</si>
  <si>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</si>
  <si>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</si>
  <si>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</si>
  <si>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</si>
  <si>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</si>
  <si>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</si>
  <si>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</si>
  <si>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</si>
  <si>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</si>
  <si>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</si>
  <si>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</si>
  <si>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</si>
  <si>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</si>
  <si>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</si>
  <si>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</si>
  <si>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</si>
  <si>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</si>
  <si>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</si>
  <si>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</si>
  <si>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</si>
  <si>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</si>
  <si>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</si>
  <si>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</si>
  <si>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</si>
  <si>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</si>
  <si>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</si>
  <si>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</si>
  <si>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</si>
  <si>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</si>
  <si>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</si>
  <si>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</si>
  <si>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</si>
  <si>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</si>
  <si>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</si>
  <si>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</si>
  <si>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</si>
  <si>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</si>
  <si>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</si>
  <si>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</si>
  <si>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</si>
  <si>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</si>
  <si>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</si>
  <si>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</si>
  <si>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</si>
  <si>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</si>
  <si>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</si>
  <si>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</si>
  <si>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</si>
  <si>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</si>
  <si>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</si>
  <si>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</si>
  <si>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</si>
  <si>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</si>
  <si>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</si>
  <si>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</si>
  <si>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</si>
  <si>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</si>
  <si>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</si>
  <si>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</si>
  <si>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</si>
  <si>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</si>
  <si>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</si>
  <si>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</si>
  <si>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</si>
  <si>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</si>
  <si>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</si>
  <si>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</si>
  <si>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</si>
  <si>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</si>
  <si>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</si>
  <si>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</si>
  <si>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</si>
  <si>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</si>
  <si>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</si>
  <si>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</si>
  <si>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</si>
  <si>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</si>
  <si>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</si>
  <si>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</si>
  <si>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</si>
  <si>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</si>
  <si>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</si>
  <si>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</si>
  <si>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</si>
  <si>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</si>
  <si>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</si>
  <si>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</si>
  <si>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</si>
  <si>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</si>
  <si>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</si>
  <si>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</si>
  <si>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</si>
  <si>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</si>
  <si>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</si>
  <si>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</si>
  <si>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</si>
  <si>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</si>
  <si>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</si>
  <si>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</si>
  <si>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</si>
  <si>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</si>
  <si>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</si>
  <si>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</si>
  <si>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</si>
  <si>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</si>
  <si>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</si>
  <si>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</si>
  <si>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</si>
  <si>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</si>
  <si>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</si>
  <si>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</si>
  <si>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</si>
  <si>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</si>
  <si>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</si>
  <si>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</si>
  <si>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</si>
  <si>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</si>
  <si>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</si>
  <si>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</si>
  <si>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</si>
  <si>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</si>
  <si>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</si>
  <si>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</si>
  <si>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</si>
  <si>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</si>
  <si>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</si>
  <si>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</si>
  <si>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</si>
  <si>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</si>
  <si>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</si>
  <si>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</si>
  <si>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</si>
  <si>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</si>
  <si>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</si>
  <si>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</si>
  <si>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</si>
  <si>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</si>
  <si>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</si>
  <si>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</si>
  <si>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</si>
  <si>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</si>
  <si>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</si>
  <si>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</si>
  <si>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</si>
  <si>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</si>
  <si>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</si>
  <si>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</si>
  <si>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</si>
  <si>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</si>
  <si>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</si>
  <si>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</si>
  <si>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</si>
  <si>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</si>
  <si>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</si>
  <si>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</si>
  <si>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</si>
  <si>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</si>
  <si>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</si>
  <si>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</si>
  <si>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</si>
  <si>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</si>
  <si>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</si>
  <si>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</si>
  <si>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</si>
  <si>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</si>
  <si>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</si>
  <si>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</si>
  <si>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</si>
  <si>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</si>
  <si>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</si>
  <si>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</si>
  <si>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</si>
  <si>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</si>
  <si>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</si>
  <si>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</si>
  <si>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</si>
  <si>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</si>
  <si>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</si>
  <si>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</si>
  <si>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</si>
  <si>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</si>
  <si>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</si>
  <si>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</si>
  <si>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</si>
  <si>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</si>
  <si>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</si>
  <si>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</si>
  <si>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</si>
  <si>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</si>
  <si>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</si>
  <si>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</si>
  <si>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</si>
  <si>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</si>
  <si>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</si>
  <si>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</si>
  <si>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</si>
  <si>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</si>
  <si>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</si>
  <si>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</si>
  <si>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</si>
  <si>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</si>
  <si>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</si>
  <si>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</si>
  <si>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</si>
  <si>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</si>
  <si>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</si>
  <si>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</si>
  <si>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</si>
  <si>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</si>
  <si>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</si>
  <si>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</si>
  <si>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</si>
  <si>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</si>
  <si>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</si>
  <si>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</si>
  <si>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</si>
  <si>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</si>
  <si>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</si>
  <si>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</si>
  <si>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</si>
  <si>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</si>
  <si>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</si>
  <si>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</si>
  <si>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</si>
  <si>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</si>
  <si>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</si>
  <si>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</si>
  <si>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</si>
  <si>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</si>
  <si>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</si>
  <si>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</si>
  <si>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</si>
  <si>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</si>
  <si>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</si>
  <si>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</si>
  <si>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</si>
  <si>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</si>
  <si>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</si>
  <si>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</si>
  <si>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</si>
  <si>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</si>
  <si>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</si>
  <si>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</si>
  <si>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</si>
  <si>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</si>
  <si>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</si>
  <si>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</si>
  <si>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</si>
  <si>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</si>
  <si>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</si>
  <si>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</si>
  <si>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</si>
  <si>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</si>
  <si>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</si>
  <si>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</si>
  <si>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</si>
  <si>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</si>
  <si>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</si>
  <si>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</si>
  <si>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</si>
  <si>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</si>
  <si>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</si>
  <si>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</si>
  <si>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</si>
  <si>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</si>
  <si>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</si>
  <si>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</si>
  <si>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</si>
  <si>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</si>
  <si>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</si>
  <si>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</si>
  <si>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</si>
  <si>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</si>
  <si>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</si>
  <si>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</si>
  <si>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</si>
  <si>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</si>
  <si>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</si>
  <si>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</si>
  <si>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</si>
  <si>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</si>
  <si>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</si>
  <si>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</si>
  <si>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</si>
  <si>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</si>
  <si>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</si>
  <si>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</si>
  <si>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</si>
  <si>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</si>
  <si>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</si>
  <si>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</si>
  <si>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</si>
  <si>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</si>
  <si>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</si>
  <si>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</si>
  <si>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</si>
  <si>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</si>
  <si>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</si>
  <si>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</si>
  <si>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</si>
  <si>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</si>
  <si>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</si>
  <si>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</si>
  <si>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</si>
  <si>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</si>
  <si>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</si>
  <si>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</si>
  <si>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</si>
  <si>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</si>
  <si>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</si>
  <si>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</si>
  <si>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</si>
  <si>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</si>
  <si>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</si>
  <si>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</si>
  <si>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</si>
  <si>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</si>
  <si>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</si>
  <si>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</si>
  <si>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</si>
  <si>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</si>
  <si>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</si>
  <si>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</si>
  <si>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</si>
  <si>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</si>
  <si>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</si>
  <si>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</si>
  <si>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</si>
  <si>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</si>
  <si>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</si>
  <si>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</si>
  <si>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</si>
  <si>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</si>
  <si>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</si>
  <si>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</si>
  <si>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</si>
  <si>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</si>
  <si>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</si>
  <si>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</si>
  <si>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</si>
  <si>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</si>
  <si>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</si>
  <si>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</si>
  <si>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</si>
  <si>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</si>
  <si>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</si>
  <si>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</si>
  <si>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</si>
  <si>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</si>
  <si>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</si>
  <si>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</si>
  <si>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</si>
  <si>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</si>
  <si>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</si>
  <si>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</si>
  <si>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</si>
  <si>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</si>
  <si>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</si>
  <si>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</si>
  <si>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</si>
  <si>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</si>
  <si>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</si>
  <si>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</si>
  <si>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</si>
  <si>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</si>
  <si>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</si>
  <si>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</si>
  <si>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</si>
  <si>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</si>
  <si>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</si>
  <si>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</si>
  <si>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</si>
  <si>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</si>
  <si>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</si>
  <si>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</si>
  <si>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</si>
  <si>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</si>
  <si>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</si>
  <si>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</si>
  <si>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</si>
  <si>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</si>
  <si>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</si>
  <si>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</si>
  <si>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</si>
  <si>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</si>
  <si>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</si>
  <si>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</si>
  <si>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</si>
  <si>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</si>
  <si>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</si>
  <si>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</si>
  <si>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</si>
  <si>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</si>
  <si>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</si>
  <si>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</si>
  <si>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</si>
  <si>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</si>
  <si>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</si>
  <si>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</si>
  <si>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</si>
  <si>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</si>
  <si>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</si>
  <si>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</si>
  <si>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</si>
  <si>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</si>
  <si>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</si>
  <si>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</si>
  <si>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</si>
  <si>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</si>
  <si>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</si>
  <si>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</si>
  <si>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</si>
  <si>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</si>
  <si>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</si>
  <si>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</si>
  <si>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</si>
  <si>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</si>
  <si>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</si>
  <si>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</si>
  <si>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</si>
  <si>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</si>
  <si>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</si>
  <si>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</si>
  <si>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</si>
  <si>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</si>
  <si>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</si>
  <si>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</si>
  <si>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</si>
  <si>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</si>
  <si>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</si>
  <si>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</si>
  <si>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</si>
  <si>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</si>
  <si>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</si>
  <si>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</si>
  <si>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</si>
  <si>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</si>
  <si>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</si>
  <si>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</si>
  <si>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</si>
  <si>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</si>
  <si>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</si>
  <si>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</si>
  <si>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</si>
  <si>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</si>
  <si>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</si>
  <si>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</si>
  <si>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</si>
  <si>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</si>
  <si>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</si>
  <si>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</si>
  <si>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</si>
  <si>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</si>
  <si>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</si>
  <si>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</si>
  <si>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</si>
  <si>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</si>
  <si>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</si>
  <si>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</si>
  <si>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</si>
  <si>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</si>
  <si>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</si>
  <si>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</si>
  <si>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</si>
  <si>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</si>
  <si>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</si>
  <si>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</si>
  <si>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</si>
  <si>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</si>
  <si>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</si>
  <si>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</si>
  <si>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</si>
  <si>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</si>
  <si>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</si>
  <si>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</si>
  <si>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</si>
  <si>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</si>
  <si>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</si>
  <si>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</si>
  <si>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</si>
  <si>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</si>
  <si>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</si>
  <si>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</si>
  <si>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</si>
  <si>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</si>
  <si>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</si>
  <si>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</si>
  <si>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</si>
  <si>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</si>
  <si>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</si>
  <si>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</si>
  <si>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</si>
  <si>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</si>
  <si>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</si>
  <si>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</si>
  <si>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</si>
  <si>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</si>
  <si>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</si>
  <si>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</si>
  <si>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</si>
  <si>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</si>
  <si>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</si>
  <si>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</si>
  <si>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</si>
  <si>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</si>
  <si>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</si>
  <si>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</si>
  <si>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</si>
  <si>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</si>
  <si>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</si>
  <si>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</si>
  <si>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</si>
  <si>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</si>
  <si>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</si>
  <si>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</si>
  <si>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</si>
  <si>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</si>
  <si>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</si>
  <si>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</si>
  <si>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</si>
  <si>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</si>
  <si>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</si>
  <si>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</si>
  <si>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</si>
  <si>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</si>
  <si>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</si>
  <si>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</si>
  <si>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</si>
  <si>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</si>
  <si>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</si>
  <si>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</si>
  <si>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</si>
  <si>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</si>
  <si>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</si>
  <si>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</si>
  <si>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</si>
  <si>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</si>
  <si>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</si>
  <si>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</si>
  <si>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</si>
  <si>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</si>
  <si>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</si>
  <si>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</si>
  <si>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</si>
  <si>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</si>
  <si>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</si>
  <si>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</si>
  <si>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</si>
  <si>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</si>
  <si>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</si>
  <si>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</si>
  <si>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</si>
  <si>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</si>
  <si>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</si>
  <si>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</si>
  <si>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</si>
  <si>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</si>
  <si>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</si>
  <si>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</si>
  <si>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</si>
  <si>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</si>
  <si>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</si>
  <si>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</si>
  <si>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</si>
  <si>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</si>
  <si>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</si>
  <si>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</si>
  <si>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</si>
  <si>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</si>
  <si>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</si>
  <si>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</si>
  <si>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</si>
  <si>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</si>
  <si>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</si>
  <si>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</si>
  <si>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</si>
  <si>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</si>
  <si>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</si>
  <si>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</si>
  <si>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</si>
  <si>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</si>
  <si>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</si>
  <si>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</si>
  <si>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</si>
  <si>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</si>
  <si>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</si>
  <si>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</si>
  <si>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</si>
  <si>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</si>
  <si>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</si>
  <si>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</si>
  <si>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</si>
  <si>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</si>
  <si>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</si>
  <si>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</si>
  <si>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</si>
  <si>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</si>
  <si>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</si>
  <si>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</si>
  <si>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</si>
  <si>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</si>
  <si>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</si>
  <si>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</si>
  <si>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</si>
  <si>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</si>
  <si>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</si>
  <si>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</si>
  <si>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</si>
  <si>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</si>
  <si>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</si>
  <si>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</si>
  <si>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</si>
  <si>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</si>
  <si>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</si>
  <si>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</si>
  <si>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</si>
  <si>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</si>
  <si>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</si>
  <si>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</si>
  <si>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</si>
  <si>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</si>
  <si>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</si>
  <si>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</si>
  <si>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</si>
  <si>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</si>
  <si>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</si>
  <si>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</si>
  <si>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</si>
  <si>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</si>
  <si>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</si>
  <si>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</si>
  <si>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</si>
  <si>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</si>
  <si>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</si>
  <si>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</si>
  <si>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</si>
  <si>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</si>
  <si>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</si>
  <si>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</si>
  <si>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</si>
  <si>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</si>
  <si>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</si>
  <si>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</si>
  <si>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</si>
  <si>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</si>
  <si>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</si>
  <si>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</si>
  <si>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</si>
  <si>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</si>
  <si>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</si>
  <si>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</si>
  <si>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</si>
  <si>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</si>
  <si>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</si>
  <si>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</si>
  <si>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</si>
  <si>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</si>
  <si>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</si>
  <si>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</si>
  <si>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</si>
  <si>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</si>
  <si>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</si>
  <si>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</si>
  <si>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</si>
  <si>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</si>
  <si>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</si>
  <si>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</si>
  <si>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</si>
  <si>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</si>
  <si>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</si>
  <si>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</si>
  <si>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</si>
  <si>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</si>
  <si>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</si>
  <si>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</si>
  <si>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</si>
  <si>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</si>
  <si>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</si>
  <si>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</si>
  <si>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</si>
  <si>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</si>
  <si>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</si>
  <si>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</si>
  <si>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</si>
  <si>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</si>
  <si>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</si>
  <si>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</si>
  <si>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</si>
  <si>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</si>
  <si>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</si>
  <si>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</si>
  <si>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</si>
  <si>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</si>
  <si>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</si>
  <si>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</si>
  <si>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</si>
  <si>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</si>
  <si>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</si>
  <si>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</si>
  <si>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</si>
  <si>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</si>
  <si>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</si>
  <si>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</si>
  <si>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</si>
  <si>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</si>
  <si>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</si>
  <si>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</si>
  <si>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</si>
  <si>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</si>
  <si>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</si>
  <si>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</si>
  <si>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</si>
  <si>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</si>
  <si>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</si>
  <si>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</si>
  <si>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</si>
  <si>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</si>
  <si>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</si>
  <si>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</si>
  <si>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</si>
  <si>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</si>
  <si>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</si>
  <si>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</si>
  <si>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</si>
  <si>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</si>
  <si>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</si>
  <si>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</si>
  <si>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</si>
  <si>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</si>
  <si>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</si>
  <si>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</si>
  <si>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</si>
  <si>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</si>
  <si>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</si>
  <si>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</si>
  <si>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</si>
  <si>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</si>
  <si>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</si>
  <si>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</si>
  <si>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</si>
  <si>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</si>
  <si>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</si>
  <si>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</si>
  <si>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</si>
  <si>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</si>
  <si>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</si>
  <si>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</si>
  <si>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</si>
  <si>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</si>
  <si>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</si>
  <si>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</si>
  <si>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</si>
  <si>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</si>
  <si>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</si>
  <si>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</si>
  <si>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</si>
  <si>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</si>
  <si>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</si>
  <si>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</si>
  <si>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</si>
  <si>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</si>
  <si>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</si>
  <si>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</si>
  <si>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</si>
  <si>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</si>
  <si>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</si>
  <si>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</si>
  <si>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</si>
  <si>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</si>
  <si>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</si>
  <si>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</si>
  <si>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</si>
  <si>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</si>
  <si>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</si>
  <si>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</si>
  <si>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</si>
  <si>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</si>
  <si>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</si>
  <si>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</si>
  <si>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</si>
  <si>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</si>
  <si>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</si>
  <si>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</si>
  <si>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</si>
  <si>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</si>
  <si>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</si>
  <si>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</si>
  <si>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</si>
  <si>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</si>
  <si>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</si>
  <si>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</si>
  <si>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</si>
  <si>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</si>
  <si>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</si>
  <si>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</si>
  <si>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</si>
  <si>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</si>
  <si>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</si>
  <si>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</si>
  <si>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</si>
  <si>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</si>
  <si>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</si>
  <si>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</si>
  <si>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</si>
  <si>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</si>
  <si>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</si>
  <si>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</si>
  <si>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</si>
  <si>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</si>
  <si>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</si>
  <si>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</si>
  <si>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</si>
  <si>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</si>
  <si>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</si>
  <si>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</si>
  <si>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</si>
  <si>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</si>
  <si>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</si>
  <si>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</si>
  <si>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</si>
  <si>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</si>
  <si>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</si>
  <si>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</si>
  <si>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</si>
  <si>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</si>
  <si>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</si>
  <si>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</si>
  <si>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</si>
  <si>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</si>
  <si>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</si>
  <si>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</si>
  <si>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</si>
  <si>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</si>
  <si>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</si>
  <si>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</si>
  <si>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</si>
  <si>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</si>
  <si>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</si>
  <si>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</si>
  <si>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</si>
  <si>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</si>
  <si>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</si>
  <si>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</si>
  <si>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</si>
  <si>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</si>
  <si>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</si>
  <si>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</si>
  <si>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</si>
  <si>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</si>
  <si>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</si>
  <si>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</si>
  <si>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</si>
  <si>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</si>
  <si>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</si>
  <si>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</si>
  <si>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</si>
  <si>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</si>
  <si>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</si>
  <si>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</si>
  <si>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</si>
  <si>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</si>
  <si>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</si>
  <si>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</si>
  <si>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</si>
  <si>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</si>
  <si>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</si>
  <si>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</si>
  <si>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</si>
  <si>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</si>
  <si>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</si>
  <si>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</si>
  <si>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</si>
  <si>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</si>
  <si>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</si>
  <si>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</si>
  <si>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</si>
  <si>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</si>
  <si>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</si>
  <si>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</si>
  <si>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</si>
  <si>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</si>
  <si>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</si>
  <si>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</si>
  <si>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</si>
  <si>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</si>
  <si>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</si>
  <si>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</si>
  <si>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</si>
  <si>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</si>
  <si>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</si>
  <si>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</si>
  <si>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</si>
  <si>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</si>
  <si>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</si>
  <si>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</si>
  <si>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</si>
  <si>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</si>
  <si>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</si>
  <si>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</si>
  <si>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</si>
  <si>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</si>
  <si>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</si>
  <si>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</si>
  <si>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</si>
  <si>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</si>
  <si>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</si>
  <si>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</si>
  <si>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</si>
  <si>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</si>
  <si>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</si>
  <si>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</si>
  <si>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</si>
  <si>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</si>
  <si>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</si>
  <si>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</si>
  <si>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</si>
  <si>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</si>
  <si>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</si>
  <si>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</si>
  <si>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</si>
  <si>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</si>
  <si>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</si>
  <si>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</si>
  <si>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</si>
  <si>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</si>
  <si>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</si>
  <si>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</si>
  <si>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</si>
  <si>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</si>
  <si>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</si>
  <si>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</si>
  <si>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</si>
  <si>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</si>
  <si>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</si>
  <si>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</si>
  <si>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</si>
  <si>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</si>
  <si>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</si>
  <si>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</si>
  <si>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</si>
  <si>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</si>
  <si>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</si>
  <si>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</si>
  <si>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</si>
  <si>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</si>
  <si>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</si>
  <si>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</si>
  <si>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</si>
  <si>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</si>
  <si>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</si>
  <si>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</si>
  <si>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</si>
  <si>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</si>
  <si>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</si>
  <si>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</si>
  <si>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</si>
  <si>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</si>
  <si>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</si>
  <si>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</si>
  <si>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</si>
  <si>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</si>
  <si>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</si>
  <si>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</si>
  <si>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</si>
  <si>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</si>
  <si>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</si>
  <si>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</si>
  <si>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</si>
  <si>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</si>
  <si>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</si>
  <si>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</si>
  <si>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</si>
  <si>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</si>
  <si>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</si>
  <si>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</si>
  <si>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</si>
  <si>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</si>
  <si>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</si>
  <si>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</si>
  <si>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</si>
  <si>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</si>
  <si>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</si>
  <si>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</si>
  <si>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</si>
  <si>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</si>
  <si>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</si>
  <si>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</si>
  <si>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</si>
  <si>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</si>
  <si>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</si>
  <si>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</si>
  <si>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</si>
  <si>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</si>
  <si>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</si>
  <si>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</si>
  <si>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</si>
  <si>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</si>
  <si>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</si>
  <si>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</si>
  <si>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</si>
  <si>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</si>
  <si>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</si>
  <si>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</si>
  <si>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</si>
  <si>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</si>
  <si>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</si>
  <si>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</si>
  <si>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</si>
  <si>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</si>
  <si>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</si>
  <si>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</si>
  <si>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</si>
  <si>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</si>
  <si>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</si>
  <si>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</si>
  <si>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</si>
  <si>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</si>
  <si>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</si>
  <si>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</si>
  <si>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</si>
  <si>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</si>
  <si>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</si>
  <si>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</si>
  <si>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</si>
  <si>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</si>
  <si>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</si>
  <si>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</si>
  <si>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</si>
  <si>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</si>
  <si>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</si>
  <si>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</si>
  <si>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</si>
  <si>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</si>
  <si>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</si>
  <si>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</si>
  <si>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</si>
  <si>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</si>
  <si>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</si>
  <si>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</si>
  <si>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</si>
  <si>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</si>
  <si>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</si>
  <si>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</si>
  <si>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</si>
  <si>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</si>
  <si>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</si>
  <si>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</si>
  <si>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</si>
  <si>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</si>
  <si>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</si>
  <si>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</si>
  <si>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</si>
  <si>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</si>
  <si>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</si>
  <si>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</si>
  <si>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</si>
  <si>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</si>
  <si>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</si>
  <si>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</si>
  <si>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</si>
  <si>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</si>
  <si>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</si>
  <si>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</si>
  <si>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</si>
  <si>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</si>
  <si>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</si>
  <si>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</si>
  <si>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</si>
  <si>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</si>
  <si>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</si>
  <si>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</si>
  <si>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</si>
  <si>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</si>
  <si>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</si>
  <si>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</si>
  <si>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</si>
  <si>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</si>
  <si>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</si>
  <si>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</si>
  <si>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</si>
  <si>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</si>
  <si>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</si>
  <si>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</si>
  <si>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</si>
  <si>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</si>
  <si>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</si>
  <si>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</si>
  <si>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</si>
  <si>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</si>
  <si>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</si>
  <si>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</si>
  <si>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</si>
  <si>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</si>
  <si>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</si>
  <si>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</si>
  <si>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</si>
  <si>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</si>
  <si>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</si>
  <si>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</si>
  <si>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</si>
  <si>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</si>
  <si>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</si>
  <si>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</si>
  <si>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</si>
  <si>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</si>
  <si>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</si>
  <si>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</si>
  <si>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</si>
  <si>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</si>
  <si>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</si>
  <si>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</si>
  <si>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</si>
  <si>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</si>
  <si>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</si>
  <si>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</si>
  <si>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</si>
  <si>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</si>
  <si>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</si>
  <si>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</si>
  <si>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</si>
  <si>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</si>
  <si>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</si>
  <si>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</si>
  <si>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</si>
  <si>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</si>
  <si>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</si>
  <si>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</si>
  <si>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</si>
  <si>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</si>
  <si>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</si>
  <si>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</si>
  <si>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</si>
  <si>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</si>
  <si>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</si>
  <si>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</si>
  <si>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</si>
  <si>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</si>
  <si>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</si>
  <si>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</si>
  <si>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</si>
  <si>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</si>
  <si>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</si>
  <si>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</si>
  <si>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</si>
  <si>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</si>
  <si>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</si>
  <si>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</si>
  <si>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</si>
  <si>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</si>
  <si>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</si>
  <si>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</si>
  <si>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</si>
  <si>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</si>
  <si>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</si>
  <si>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</si>
  <si>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</si>
  <si>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</si>
  <si>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</si>
  <si>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</si>
  <si>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</si>
  <si>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</si>
  <si>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</si>
  <si>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</si>
  <si>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</si>
  <si>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</si>
  <si>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</si>
  <si>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</si>
  <si>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</si>
  <si>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</si>
  <si>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</si>
  <si>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</si>
  <si>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</si>
  <si>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</si>
  <si>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</si>
  <si>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</si>
  <si>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</si>
  <si>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</si>
  <si>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</si>
  <si>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</si>
  <si>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</si>
  <si>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</si>
  <si>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</si>
  <si>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</si>
  <si>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</si>
  <si>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</si>
  <si>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</si>
  <si>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</si>
  <si>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</si>
  <si>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</si>
  <si>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</si>
  <si>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</si>
  <si>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</si>
  <si>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</si>
  <si>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</si>
  <si>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</si>
  <si>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</si>
  <si>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</si>
  <si>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</si>
  <si>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</si>
  <si>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</si>
  <si>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</si>
  <si>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</si>
  <si>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</si>
  <si>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</si>
  <si>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</si>
  <si>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</si>
  <si>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</si>
  <si>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</si>
  <si>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</si>
  <si>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</si>
  <si>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</si>
  <si>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</si>
  <si>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</si>
  <si>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</si>
  <si>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</si>
  <si>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</si>
  <si>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</si>
  <si>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</si>
  <si>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</si>
  <si>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</si>
  <si>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</si>
  <si>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</si>
  <si>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</si>
  <si>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</si>
  <si>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</si>
  <si>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</si>
  <si>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</si>
  <si>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</si>
  <si>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</si>
  <si>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</si>
  <si>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</si>
  <si>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</si>
  <si>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</si>
  <si>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</si>
  <si>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</si>
  <si>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</si>
  <si>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</si>
  <si>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</si>
  <si>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</si>
  <si>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</si>
  <si>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</si>
  <si>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</si>
  <si>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</si>
  <si>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</si>
  <si>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</si>
  <si>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</si>
  <si>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</si>
  <si>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</si>
  <si>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</si>
  <si>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</si>
  <si>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</si>
  <si>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</si>
  <si>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</si>
  <si>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</si>
  <si>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</si>
  <si>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</si>
  <si>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</si>
  <si>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</si>
  <si>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</si>
  <si>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</si>
  <si>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</si>
  <si>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</si>
  <si>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</si>
  <si>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</si>
  <si>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</si>
  <si>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</si>
  <si>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</si>
  <si>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</si>
  <si>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</si>
  <si>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</si>
  <si>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</si>
  <si>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</si>
  <si>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</si>
  <si>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</si>
  <si>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</si>
  <si>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</si>
  <si>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</si>
  <si>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</si>
  <si>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</si>
  <si>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</si>
  <si>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</si>
  <si>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</si>
  <si>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</si>
  <si>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</si>
  <si>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</si>
  <si>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</si>
  <si>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</si>
  <si>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</si>
  <si>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</si>
  <si>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</si>
  <si>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</si>
  <si>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</si>
  <si>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</si>
  <si>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</si>
  <si>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</si>
  <si>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</si>
  <si>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</si>
  <si>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</si>
  <si>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</si>
  <si>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</si>
  <si>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</si>
  <si>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</si>
  <si>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</si>
  <si>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</si>
  <si>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</si>
  <si>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</si>
  <si>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</si>
  <si>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</si>
  <si>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</si>
  <si>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</si>
  <si>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</si>
  <si>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</si>
  <si>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</si>
  <si>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</si>
  <si>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</si>
  <si>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</si>
  <si>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</si>
  <si>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</si>
  <si>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</si>
  <si>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</si>
  <si>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</si>
  <si>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</si>
  <si>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</si>
  <si>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</si>
  <si>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</si>
  <si>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</si>
  <si>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</si>
  <si>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</si>
  <si>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</si>
  <si>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</si>
  <si>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</si>
  <si>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</si>
  <si>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</si>
  <si>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</si>
  <si>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</si>
  <si>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</si>
  <si>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</si>
  <si>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</si>
  <si>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</si>
  <si>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</si>
  <si>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</si>
  <si>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</si>
  <si>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</si>
  <si>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</si>
  <si>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</si>
  <si>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</si>
  <si>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</si>
  <si>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</si>
  <si>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</si>
  <si>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</si>
  <si>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</si>
  <si>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</si>
  <si>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</si>
  <si>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</si>
  <si>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</si>
  <si>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</si>
  <si>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</si>
  <si>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</si>
  <si>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</si>
  <si>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</si>
  <si>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</si>
  <si>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</si>
  <si>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</si>
  <si>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</si>
  <si>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</si>
  <si>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</si>
  <si>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</si>
  <si>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</si>
  <si>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</si>
  <si>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</si>
  <si>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</si>
  <si>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</si>
  <si>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</si>
  <si>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</si>
  <si>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</si>
  <si>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</si>
  <si>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</si>
  <si>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</si>
  <si>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</si>
  <si>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</si>
  <si>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</si>
  <si>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</si>
  <si>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</si>
  <si>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</si>
  <si>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</si>
  <si>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</si>
  <si>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</si>
  <si>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</si>
  <si>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</si>
  <si>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</si>
  <si>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</si>
  <si>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</si>
  <si>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</si>
  <si>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</si>
  <si>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</si>
  <si>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</si>
  <si>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</si>
  <si>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</si>
  <si>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</si>
  <si>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</si>
  <si>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</si>
  <si>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</si>
  <si>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</si>
  <si>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</si>
  <si>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</si>
  <si>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</si>
  <si>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</si>
  <si>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</si>
  <si>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</si>
  <si>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</si>
  <si>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</si>
  <si>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</si>
  <si>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</si>
  <si>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</si>
  <si>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</si>
  <si>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</si>
  <si>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</si>
  <si>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</si>
  <si>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</si>
  <si>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</si>
  <si>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</si>
  <si>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</si>
  <si>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</si>
  <si>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</si>
  <si>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</si>
  <si>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</si>
  <si>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</si>
  <si>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</si>
  <si>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</si>
  <si>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</si>
  <si>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</si>
  <si>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</si>
  <si>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</si>
  <si>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</si>
  <si>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</si>
  <si>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</si>
  <si>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</si>
  <si>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</si>
  <si>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</si>
  <si>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</si>
  <si>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</si>
  <si>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</si>
  <si>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</si>
  <si>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</si>
  <si>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</si>
  <si>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</si>
  <si>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</si>
  <si>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</si>
  <si>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</si>
  <si>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</si>
  <si>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</si>
  <si>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</si>
  <si>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</si>
  <si>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</si>
  <si>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</si>
  <si>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</si>
  <si>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</si>
  <si>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</si>
  <si>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</si>
  <si>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</si>
  <si>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</si>
  <si>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</si>
  <si>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</si>
  <si>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</si>
  <si>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</si>
  <si>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</si>
  <si>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</si>
  <si>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</si>
  <si>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</si>
  <si>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</si>
  <si>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</si>
  <si>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</si>
  <si>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</si>
  <si>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</si>
  <si>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</si>
  <si>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</si>
  <si>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</si>
  <si>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</si>
  <si>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</si>
  <si>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</si>
  <si>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</si>
  <si>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</si>
  <si>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</si>
  <si>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</si>
  <si>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</si>
  <si>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</si>
  <si>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</si>
  <si>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</si>
  <si>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</si>
  <si>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</si>
  <si>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</si>
  <si>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</si>
  <si>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</si>
  <si>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</si>
  <si>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</si>
  <si>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</si>
  <si>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</si>
  <si>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</si>
  <si>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</si>
  <si>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</si>
  <si>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</si>
  <si>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</si>
  <si>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</si>
  <si>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</si>
  <si>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</si>
  <si>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</si>
  <si>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</si>
  <si>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</si>
  <si>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</si>
  <si>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</si>
  <si>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</si>
  <si>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</si>
  <si>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</si>
  <si>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</si>
  <si>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</si>
  <si>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</si>
  <si>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</si>
  <si>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</si>
  <si>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</si>
  <si>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</si>
  <si>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</si>
  <si>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</si>
  <si>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</si>
  <si>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</si>
  <si>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</si>
  <si>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</si>
  <si>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</si>
  <si>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</si>
  <si>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</si>
  <si>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</si>
  <si>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</si>
  <si>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</si>
  <si>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</si>
  <si>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</si>
  <si>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</si>
  <si>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</si>
  <si>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</si>
  <si>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</si>
  <si>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</si>
  <si>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</si>
  <si>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</si>
  <si>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</si>
  <si>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</si>
  <si>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</si>
  <si>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</si>
  <si>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</si>
  <si>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</si>
  <si>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</si>
  <si>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</si>
  <si>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</si>
  <si>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</si>
  <si>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</si>
  <si>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</si>
  <si>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</si>
  <si>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</si>
  <si>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</si>
  <si>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</si>
  <si>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</si>
  <si>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</si>
  <si>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</si>
  <si>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</si>
  <si>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</si>
  <si>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</si>
  <si>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</si>
  <si>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</si>
  <si>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</si>
  <si>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</si>
  <si>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</si>
  <si>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</si>
  <si>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</si>
  <si>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</si>
  <si>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</si>
  <si>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</si>
  <si>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</si>
  <si>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</si>
  <si>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</si>
  <si>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</si>
  <si>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</si>
  <si>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</si>
  <si>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</si>
  <si>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</si>
  <si>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</si>
  <si>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</si>
  <si>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</si>
  <si>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</si>
  <si>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</si>
  <si>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</si>
  <si>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</si>
  <si>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</si>
  <si>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</si>
  <si>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</si>
  <si>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</si>
  <si>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</si>
  <si>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</si>
  <si>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</si>
  <si>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</si>
  <si>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</si>
  <si>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</si>
  <si>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</si>
  <si>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</si>
  <si>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</si>
  <si>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</si>
  <si>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</si>
  <si>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</si>
  <si>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</si>
  <si>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</si>
  <si>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</si>
  <si>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</si>
  <si>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</si>
  <si>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</si>
  <si>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</si>
  <si>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</si>
  <si>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</si>
  <si>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</si>
  <si>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</si>
  <si>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</si>
  <si>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</si>
  <si>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</si>
  <si>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</si>
  <si>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</si>
  <si>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</si>
  <si>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</si>
  <si>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</si>
  <si>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</si>
  <si>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</si>
  <si>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</si>
  <si>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</si>
  <si>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</si>
  <si>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</si>
  <si>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</si>
  <si>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</si>
  <si>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</si>
  <si>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</si>
  <si>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</si>
  <si>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</si>
  <si>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</si>
  <si>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</si>
  <si>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</si>
  <si>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</si>
  <si>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</si>
  <si>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</si>
  <si>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</si>
  <si>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</si>
  <si>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</si>
  <si>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</si>
  <si>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</si>
  <si>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</si>
  <si>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</si>
  <si>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</si>
  <si>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</si>
  <si>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</si>
  <si>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</si>
  <si>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</si>
  <si>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</si>
  <si>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</si>
  <si>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</si>
  <si>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</si>
  <si>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</si>
  <si>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</si>
  <si>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</si>
  <si>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</si>
  <si>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</si>
  <si>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</si>
  <si>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</si>
  <si>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</si>
  <si>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</si>
  <si>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</si>
  <si>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</si>
  <si>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</si>
  <si>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</si>
  <si>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</si>
  <si>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</si>
  <si>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</si>
  <si>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</si>
  <si>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</si>
  <si>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</si>
  <si>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</si>
  <si>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</si>
  <si>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</si>
  <si>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</si>
  <si>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</si>
  <si>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</si>
  <si>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</si>
  <si>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</si>
  <si>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</si>
  <si>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</si>
  <si>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</si>
  <si>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</si>
  <si>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</si>
  <si>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</si>
  <si>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</si>
  <si>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</si>
  <si>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</si>
  <si>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</si>
  <si>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</si>
  <si>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</si>
  <si>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</si>
  <si>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</si>
  <si>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</si>
  <si>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</si>
  <si>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</si>
  <si>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</si>
  <si>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</si>
  <si>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</si>
  <si>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</si>
  <si>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</si>
  <si>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</si>
  <si>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</si>
  <si>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</si>
  <si>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</si>
  <si>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</si>
  <si>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</si>
  <si>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</si>
  <si>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</si>
  <si>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</si>
  <si>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</si>
  <si>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</si>
  <si>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</si>
  <si>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</si>
  <si>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</si>
  <si>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</si>
  <si>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</si>
  <si>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</si>
  <si>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</si>
  <si>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</si>
  <si>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</si>
  <si>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</si>
  <si>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</si>
  <si>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</si>
  <si>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</si>
  <si>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</si>
  <si>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</si>
  <si>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</si>
  <si>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</si>
  <si>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</si>
  <si>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</si>
  <si>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</si>
  <si>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</si>
  <si>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</si>
  <si>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</si>
  <si>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</si>
  <si>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</si>
  <si>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</si>
  <si>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</si>
  <si>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</si>
  <si>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</si>
  <si>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</si>
  <si>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</si>
  <si>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</si>
  <si>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</si>
  <si>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</si>
  <si>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</si>
  <si>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</si>
  <si>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</si>
  <si>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</si>
  <si>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</si>
  <si>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</si>
  <si>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</si>
  <si>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</si>
  <si>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</si>
  <si>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</si>
  <si>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</si>
  <si>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</si>
  <si>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</si>
  <si>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</si>
  <si>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</si>
  <si>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</si>
  <si>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</si>
  <si>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</si>
  <si>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</si>
  <si>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</si>
  <si>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</si>
  <si>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</si>
  <si>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</si>
  <si>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</si>
  <si>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</si>
  <si>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</si>
  <si>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</si>
  <si>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</si>
  <si>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</si>
  <si>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</si>
  <si>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</si>
  <si>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</si>
  <si>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</si>
  <si>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</si>
  <si>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</si>
  <si>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</si>
  <si>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</si>
  <si>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</si>
  <si>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</si>
  <si>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</si>
  <si>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</si>
  <si>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</si>
  <si>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</si>
  <si>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</si>
  <si>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</si>
  <si>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</si>
  <si>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</si>
  <si>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</si>
  <si>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</si>
  <si>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</si>
  <si>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</si>
  <si>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</si>
  <si>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</si>
  <si>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</si>
  <si>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</si>
  <si>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</si>
  <si>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</si>
  <si>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</si>
  <si>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</si>
  <si>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</si>
  <si>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</si>
  <si>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</si>
  <si>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</si>
  <si>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</si>
  <si>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</si>
  <si>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</si>
  <si>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</si>
  <si>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</si>
  <si>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</si>
  <si>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</si>
  <si>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</si>
  <si>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</si>
  <si>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</si>
  <si>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</si>
  <si>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</si>
  <si>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</si>
  <si>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</si>
  <si>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</si>
  <si>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</si>
  <si>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</si>
  <si>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</si>
  <si>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</si>
  <si>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</si>
  <si>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</si>
  <si>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</si>
  <si>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</si>
  <si>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</si>
  <si>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</si>
  <si>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</si>
  <si>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</si>
  <si>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</si>
  <si>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</si>
  <si>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</si>
  <si>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</si>
  <si>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</si>
  <si>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</si>
  <si>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</si>
  <si>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</si>
  <si>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</si>
  <si>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</si>
  <si>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</si>
  <si>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</si>
  <si>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</si>
  <si>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</si>
  <si>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</si>
  <si>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</si>
  <si>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</si>
  <si>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</si>
  <si>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</si>
  <si>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</si>
  <si>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</si>
  <si>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</si>
  <si>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</si>
  <si>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</si>
  <si>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</si>
  <si>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</si>
  <si>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</si>
  <si>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</si>
  <si>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</si>
  <si>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</si>
  <si>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</si>
  <si>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</si>
  <si>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</si>
  <si>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</si>
  <si>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</si>
  <si>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</si>
  <si>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</si>
  <si>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</si>
  <si>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</si>
  <si>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</si>
  <si>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</si>
  <si>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</si>
  <si>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</si>
  <si>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</si>
  <si>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</si>
  <si>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</si>
  <si>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</si>
  <si>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</si>
  <si>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</si>
  <si>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</si>
  <si>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</si>
  <si>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</si>
  <si>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</si>
  <si>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</si>
  <si>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</si>
  <si>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</si>
  <si>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</si>
  <si>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</si>
  <si>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</si>
  <si>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</si>
  <si>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</si>
  <si>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</si>
  <si>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</si>
  <si>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</si>
  <si>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</si>
  <si>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</si>
  <si>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</si>
  <si>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</si>
  <si>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</si>
  <si>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</si>
  <si>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</si>
  <si>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</si>
  <si>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</si>
  <si>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</si>
  <si>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</si>
  <si>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</si>
  <si>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</si>
  <si>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</si>
  <si>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</si>
  <si>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</si>
  <si>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</si>
  <si>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</si>
  <si>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</si>
  <si>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</si>
  <si>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</si>
  <si>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</si>
  <si>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</si>
  <si>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</si>
  <si>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</si>
  <si>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</si>
  <si>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</si>
  <si>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</si>
  <si>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</si>
  <si>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</si>
  <si>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</si>
  <si>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</si>
  <si>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</si>
  <si>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</si>
  <si>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</si>
  <si>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</si>
  <si>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</si>
  <si>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</si>
  <si>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</si>
  <si>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</si>
  <si>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</si>
  <si>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</si>
  <si>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</si>
  <si>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</si>
  <si>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</si>
  <si>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</si>
  <si>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</si>
  <si>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</si>
  <si>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</si>
  <si>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</si>
  <si>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</si>
  <si>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</si>
  <si>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</si>
  <si>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</si>
  <si>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</si>
  <si>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</si>
  <si>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</si>
  <si>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</si>
  <si>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</si>
  <si>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</si>
  <si>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</si>
  <si>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</si>
  <si>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</si>
  <si>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</si>
  <si>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</si>
  <si>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</si>
  <si>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</si>
  <si>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</si>
  <si>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</si>
  <si>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</si>
  <si>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</si>
  <si>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</si>
  <si>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</si>
  <si>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</si>
  <si>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</si>
  <si>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</si>
  <si>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</si>
  <si>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</si>
  <si>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</si>
  <si>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</si>
  <si>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</si>
  <si>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</si>
  <si>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</si>
  <si>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</si>
  <si>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</si>
  <si>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</si>
  <si>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</si>
  <si>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</si>
  <si>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</si>
  <si>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</si>
  <si>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</si>
  <si>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</si>
  <si>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</si>
  <si>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</si>
  <si>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</si>
  <si>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</si>
  <si>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</si>
  <si>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</si>
  <si>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</si>
  <si>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</si>
  <si>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</si>
  <si>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</si>
  <si>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</si>
  <si>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</si>
  <si>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</si>
  <si>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</si>
  <si>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</si>
  <si>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</si>
  <si>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</si>
  <si>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</si>
  <si>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</si>
  <si>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</si>
  <si>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</si>
  <si>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</si>
  <si>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</si>
  <si>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</si>
  <si>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</si>
  <si>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</si>
  <si>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</si>
  <si>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</si>
  <si>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</si>
  <si>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</si>
  <si>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</si>
  <si>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</si>
  <si>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</si>
  <si>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</si>
  <si>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</si>
  <si>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</si>
  <si>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</si>
  <si>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</si>
  <si>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</si>
  <si>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</si>
  <si>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</si>
  <si>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</si>
  <si>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</si>
  <si>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</si>
  <si>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</si>
  <si>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</si>
  <si>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</si>
  <si>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</si>
  <si>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</si>
  <si>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</si>
  <si>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</si>
  <si>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</si>
  <si>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</si>
  <si>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</si>
  <si>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</si>
  <si>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</si>
  <si>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</si>
  <si>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</si>
  <si>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</si>
  <si>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</si>
  <si>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</si>
  <si>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</si>
  <si>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</si>
  <si>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</si>
  <si>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</si>
  <si>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</si>
  <si>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</si>
  <si>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</si>
  <si>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</si>
  <si>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</si>
  <si>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</si>
  <si>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</si>
  <si>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</si>
  <si>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</si>
  <si>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</si>
  <si>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</si>
  <si>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</si>
  <si>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</si>
  <si>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</si>
  <si>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</si>
  <si>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</si>
  <si>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</si>
  <si>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</si>
  <si>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</si>
  <si>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</si>
  <si>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</si>
  <si>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</si>
  <si>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</si>
  <si>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</si>
  <si>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</si>
  <si>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</si>
  <si>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</si>
  <si>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</si>
  <si>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</si>
  <si>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</si>
  <si>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</si>
  <si>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</si>
  <si>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</si>
  <si>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</si>
  <si>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</si>
  <si>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</si>
  <si>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</si>
  <si>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</si>
  <si>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</si>
  <si>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</si>
  <si>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</si>
  <si>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</si>
  <si>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</si>
  <si>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</si>
  <si>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</si>
  <si>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</si>
  <si>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</si>
  <si>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</si>
  <si>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</si>
  <si>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</si>
  <si>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</si>
  <si>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</si>
  <si>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</si>
  <si>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</si>
  <si>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</si>
  <si>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</si>
  <si>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</si>
  <si>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</si>
  <si>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</si>
  <si>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</si>
  <si>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</si>
  <si>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</si>
  <si>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</si>
  <si>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</si>
  <si>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</si>
  <si>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</si>
  <si>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</si>
  <si>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</si>
  <si>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</si>
  <si>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</si>
  <si>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</si>
  <si>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</si>
  <si>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</si>
  <si>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</si>
  <si>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</si>
  <si>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</si>
  <si>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</si>
  <si>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</si>
  <si>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</si>
  <si>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</si>
  <si>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</si>
  <si>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</si>
  <si>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</si>
  <si>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</si>
  <si>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</si>
  <si>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</si>
  <si>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</si>
  <si>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</si>
  <si>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</si>
  <si>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</si>
  <si>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</si>
  <si>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</si>
  <si>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</si>
  <si>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</si>
  <si>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</si>
  <si>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</si>
  <si>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</si>
  <si>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</si>
  <si>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</si>
  <si>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</si>
  <si>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</si>
  <si>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</si>
  <si>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</si>
  <si>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</si>
  <si>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</si>
  <si>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</si>
  <si>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</si>
  <si>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</si>
  <si>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</si>
  <si>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</si>
  <si>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</si>
  <si>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</si>
  <si>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</si>
  <si>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</si>
  <si>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</si>
  <si>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</si>
  <si>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</si>
  <si>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</si>
  <si>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</si>
  <si>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</si>
  <si>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</si>
  <si>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</si>
  <si>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</si>
  <si>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</si>
  <si>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</si>
  <si>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</si>
  <si>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</si>
  <si>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</si>
  <si>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</si>
  <si>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</si>
  <si>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</si>
  <si>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</si>
  <si>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</si>
  <si>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</si>
  <si>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</si>
  <si>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</si>
  <si>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</si>
  <si>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</si>
  <si>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</si>
  <si>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</si>
  <si>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</si>
  <si>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</si>
  <si>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</si>
  <si>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</si>
  <si>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</si>
  <si>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</si>
  <si>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</si>
  <si>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</si>
  <si>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</si>
  <si>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</si>
  <si>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</si>
  <si>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</si>
  <si>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</si>
  <si>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</si>
  <si>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</si>
  <si>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</si>
  <si>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</si>
  <si>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</si>
  <si>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</si>
  <si>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</si>
  <si>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</si>
  <si>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</si>
  <si>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</si>
  <si>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</si>
  <si>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</si>
  <si>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</si>
  <si>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</si>
  <si>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</si>
  <si>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</si>
  <si>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</si>
  <si>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</si>
  <si>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</si>
  <si>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</si>
  <si>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</si>
  <si>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</si>
  <si>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</si>
  <si>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</si>
  <si>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</si>
  <si>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</si>
  <si>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</si>
  <si>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</si>
  <si>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</si>
  <si>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</si>
  <si>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</si>
  <si>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</si>
  <si>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</si>
  <si>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</si>
  <si>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</si>
  <si>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</si>
  <si>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</si>
  <si>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</si>
  <si>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</si>
  <si>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</si>
  <si>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</si>
  <si>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</si>
  <si>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</si>
  <si>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</si>
  <si>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</si>
  <si>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</si>
  <si>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</si>
  <si>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</si>
  <si>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</si>
  <si>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</si>
  <si>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</si>
  <si>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</si>
  <si>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</si>
  <si>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</si>
  <si>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</si>
  <si>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</si>
  <si>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</si>
  <si>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</si>
  <si>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</si>
  <si>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</si>
  <si>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</si>
  <si>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</si>
  <si>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</si>
  <si>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</si>
  <si>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</si>
  <si>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</si>
  <si>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</si>
  <si>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</si>
  <si>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</si>
  <si>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</si>
  <si>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</si>
  <si>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</si>
  <si>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</si>
  <si>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</si>
  <si>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</si>
  <si>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</si>
  <si>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</si>
  <si>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</si>
  <si>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</si>
  <si>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</si>
  <si>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</si>
  <si>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</si>
  <si>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</si>
  <si>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</si>
  <si>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</si>
  <si>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</si>
  <si>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</si>
  <si>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</si>
  <si>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</si>
  <si>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</si>
  <si>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</si>
  <si>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</si>
  <si>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</si>
  <si>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</si>
  <si>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</si>
  <si>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</si>
  <si>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</si>
  <si>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</si>
  <si>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</si>
  <si>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</si>
  <si>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</si>
  <si>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</si>
  <si>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</si>
  <si>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</si>
  <si>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</si>
  <si>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</si>
  <si>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</si>
  <si>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</si>
  <si>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</si>
  <si>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</si>
  <si>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</si>
  <si>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</si>
  <si>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</si>
  <si>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</si>
  <si>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</si>
  <si>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</si>
  <si>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</si>
  <si>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</si>
  <si>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</si>
  <si>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</si>
  <si>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</si>
  <si>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</si>
  <si>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</si>
  <si>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</si>
  <si>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</si>
  <si>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</si>
  <si>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</si>
  <si>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</si>
  <si>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</si>
  <si>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</si>
  <si>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</si>
  <si>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</si>
  <si>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</si>
  <si>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</si>
  <si>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</si>
  <si>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</si>
  <si>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</si>
  <si>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</si>
  <si>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</si>
  <si>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</si>
  <si>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</si>
  <si>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</si>
  <si>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</si>
  <si>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</si>
  <si>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</si>
  <si>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</si>
  <si>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</si>
  <si>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</si>
  <si>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</si>
  <si>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</si>
  <si>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</si>
  <si>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</si>
  <si>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</si>
  <si>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</si>
  <si>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</si>
  <si>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</si>
  <si>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</si>
  <si>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</si>
  <si>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</si>
  <si>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</si>
  <si>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</si>
  <si>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</si>
  <si>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</si>
  <si>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</si>
  <si>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</si>
  <si>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</si>
  <si>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</si>
  <si>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</si>
  <si>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</si>
  <si>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</si>
  <si>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</si>
  <si>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</si>
  <si>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</si>
  <si>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</si>
  <si>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</si>
  <si>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</si>
  <si>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</si>
  <si>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</si>
  <si>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</si>
  <si>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</si>
  <si>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</si>
  <si>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</si>
  <si>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</si>
  <si>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</si>
  <si>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</si>
  <si>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</si>
  <si>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</si>
  <si>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</si>
  <si>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</si>
  <si>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</si>
  <si>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</si>
  <si>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</si>
  <si>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</si>
  <si>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</si>
  <si>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</si>
  <si>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</si>
  <si>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</si>
  <si>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</si>
  <si>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</si>
  <si>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</si>
  <si>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</si>
  <si>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</si>
  <si>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</si>
  <si>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</si>
  <si>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</si>
  <si>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</si>
  <si>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</si>
  <si>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</si>
  <si>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</si>
  <si>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</si>
  <si>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</si>
  <si>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</si>
  <si>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</si>
  <si>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</si>
  <si>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</si>
  <si>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</si>
  <si>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</si>
  <si>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</si>
  <si>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</si>
  <si>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</si>
  <si>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</si>
  <si>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</si>
  <si>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</si>
  <si>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</si>
  <si>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</si>
  <si>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</si>
  <si>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</si>
  <si>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</si>
  <si>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</si>
  <si>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</si>
  <si>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</si>
  <si>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</si>
  <si>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</si>
  <si>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</si>
  <si>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</si>
  <si>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</si>
  <si>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</si>
  <si>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</si>
  <si>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</si>
  <si>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</si>
  <si>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</si>
  <si>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</si>
  <si>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</si>
  <si>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</si>
  <si>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</si>
  <si>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</si>
  <si>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</si>
  <si>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</si>
  <si>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</si>
  <si>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</si>
  <si>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</si>
  <si>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</si>
  <si>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</si>
  <si>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</si>
  <si>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</si>
  <si>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</si>
  <si>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</si>
  <si>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</si>
  <si>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</si>
  <si>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</si>
  <si>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</si>
  <si>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</si>
  <si>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</si>
  <si>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</si>
  <si>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</si>
  <si>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</si>
  <si>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</si>
  <si>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</si>
  <si>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</si>
  <si>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</si>
  <si>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</si>
  <si>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</si>
  <si>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</si>
  <si>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</si>
  <si>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</si>
  <si>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</si>
  <si>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</si>
  <si>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</si>
  <si>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</si>
  <si>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</si>
  <si>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</si>
  <si>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</si>
  <si>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</si>
  <si>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</si>
  <si>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</si>
  <si>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</si>
  <si>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</si>
  <si>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</si>
  <si>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</si>
  <si>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</si>
  <si>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</si>
  <si>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</si>
  <si>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</si>
  <si>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</si>
  <si>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</si>
  <si>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</si>
  <si>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</si>
  <si>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</si>
  <si>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</si>
  <si>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</si>
  <si>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</si>
  <si>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</si>
  <si>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</si>
  <si>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</si>
  <si>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</si>
  <si>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</si>
  <si>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</si>
  <si>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</si>
  <si>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</si>
  <si>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</si>
  <si>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</si>
  <si>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</si>
  <si>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</si>
  <si>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</si>
  <si>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</si>
  <si>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</si>
  <si>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</si>
  <si>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</si>
  <si>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</si>
  <si>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</si>
  <si>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</si>
  <si>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</si>
  <si>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</si>
  <si>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</si>
  <si>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</si>
  <si>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</si>
  <si>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</si>
  <si>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</si>
  <si>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</si>
  <si>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</si>
  <si>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</si>
  <si>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</si>
  <si>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</si>
  <si>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</si>
  <si>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</si>
  <si>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</si>
  <si>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</si>
  <si>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</si>
  <si>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</si>
  <si>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</si>
  <si>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</si>
  <si>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</si>
  <si>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</si>
  <si>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</si>
  <si>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</si>
  <si>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</si>
  <si>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</si>
  <si>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</si>
  <si>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</si>
  <si>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</si>
  <si>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</si>
  <si>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</si>
  <si>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</si>
  <si>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</si>
  <si>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</si>
  <si>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</si>
  <si>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</si>
  <si>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</si>
  <si>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</si>
  <si>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</si>
  <si>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</si>
  <si>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</si>
  <si>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</si>
  <si>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</si>
  <si>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</si>
  <si>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</si>
  <si>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</si>
  <si>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</si>
  <si>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</si>
  <si>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</si>
  <si>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</si>
  <si>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</si>
  <si>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</si>
  <si>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</si>
  <si>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</si>
  <si>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</si>
  <si>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</si>
  <si>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</si>
  <si>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</si>
  <si>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</si>
  <si>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</si>
  <si>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</si>
  <si>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</si>
  <si>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</si>
  <si>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</si>
  <si>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</si>
  <si>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</si>
  <si>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</si>
  <si>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</si>
  <si>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</si>
  <si>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</si>
  <si>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</si>
  <si>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</si>
  <si>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</si>
  <si>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</si>
  <si>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</si>
  <si>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</si>
  <si>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</si>
  <si>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</si>
  <si>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</si>
  <si>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</si>
  <si>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</si>
  <si>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</si>
  <si>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</si>
  <si>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</si>
  <si>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</si>
  <si>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</si>
  <si>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</si>
  <si>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</si>
  <si>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</si>
  <si>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</si>
  <si>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</si>
  <si>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</si>
  <si>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</si>
  <si>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</si>
  <si>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</si>
  <si>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</si>
  <si>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</si>
  <si>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</si>
  <si>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</si>
  <si>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</si>
  <si>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</si>
  <si>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</si>
  <si>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</si>
  <si>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</si>
  <si>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</si>
  <si>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</si>
  <si>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</si>
  <si>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</si>
  <si>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</si>
  <si>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</si>
  <si>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</si>
  <si>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</si>
  <si>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</si>
  <si>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</si>
  <si>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</si>
  <si>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</si>
  <si>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</si>
  <si>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</si>
  <si>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</si>
  <si>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</si>
  <si>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</si>
  <si>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</si>
  <si>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</si>
  <si>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</si>
  <si>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</si>
  <si>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</si>
  <si>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</si>
  <si>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</si>
  <si>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</si>
  <si>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</si>
  <si>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</si>
  <si>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</si>
  <si>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</si>
  <si>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</si>
  <si>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</si>
  <si>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</si>
  <si>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</si>
  <si>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</si>
  <si>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</si>
  <si>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</si>
  <si>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</si>
  <si>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</si>
  <si>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</si>
  <si>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</si>
  <si>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</si>
  <si>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</si>
  <si>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</si>
  <si>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</si>
  <si>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</si>
  <si>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</si>
  <si>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</si>
  <si>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</si>
  <si>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</si>
  <si>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</si>
  <si>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</si>
  <si>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</si>
  <si>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</si>
  <si>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</si>
  <si>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</si>
  <si>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</si>
  <si>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</si>
  <si>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</si>
  <si>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</si>
  <si>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</si>
  <si>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</si>
  <si>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</si>
  <si>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</si>
  <si>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</si>
  <si>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</si>
  <si>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</si>
  <si>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</si>
  <si>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</si>
  <si>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</si>
  <si>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</si>
  <si>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</si>
  <si>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</si>
  <si>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</si>
  <si>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</si>
  <si>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</si>
  <si>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</si>
  <si>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</si>
  <si>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</si>
  <si>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</si>
  <si>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</si>
  <si>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</si>
  <si>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</si>
  <si>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</si>
  <si>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</si>
  <si>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</si>
  <si>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</si>
  <si>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</si>
  <si>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</si>
  <si>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</si>
  <si>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</si>
  <si>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</si>
  <si>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</si>
  <si>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</si>
  <si>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</si>
  <si>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</si>
  <si>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</si>
  <si>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</si>
  <si>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</si>
  <si>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</si>
  <si>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</si>
  <si>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</si>
  <si>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</si>
  <si>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</si>
  <si>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</si>
  <si>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</si>
  <si>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</si>
  <si>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</si>
  <si>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</si>
  <si>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</si>
  <si>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</si>
  <si>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</si>
  <si>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</si>
  <si>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</si>
  <si>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</si>
  <si>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</si>
  <si>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</si>
  <si>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</si>
  <si>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</si>
  <si>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</si>
  <si>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</si>
  <si>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</si>
  <si>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</si>
  <si>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</si>
  <si>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</si>
  <si>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</si>
  <si>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</si>
  <si>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</si>
  <si>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</si>
  <si>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</si>
  <si>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</si>
  <si>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</si>
  <si>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</si>
  <si>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</si>
  <si>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</si>
  <si>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</si>
  <si>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</si>
  <si>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</si>
  <si>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</si>
  <si>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</si>
  <si>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</si>
  <si>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</si>
  <si>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</si>
  <si>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</si>
  <si>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</si>
  <si>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</si>
  <si>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</si>
  <si>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</si>
  <si>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</si>
  <si>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</si>
  <si>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</si>
  <si>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</si>
  <si>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</si>
  <si>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</si>
  <si>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</si>
  <si>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</si>
  <si>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</si>
  <si>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</si>
  <si>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</si>
  <si>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</si>
  <si>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</si>
  <si>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</si>
  <si>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</si>
  <si>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</si>
  <si>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</si>
  <si>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</si>
  <si>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</si>
  <si>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</si>
  <si>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</si>
  <si>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</si>
  <si>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</si>
  <si>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</si>
  <si>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</si>
  <si>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</si>
  <si>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</si>
  <si>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</si>
  <si>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</si>
  <si>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</si>
  <si>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</si>
  <si>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</si>
  <si>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</si>
  <si>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</si>
  <si>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</si>
  <si>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</si>
  <si>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</si>
  <si>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</si>
  <si>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</si>
  <si>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</si>
  <si>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</si>
  <si>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</si>
  <si>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</si>
  <si>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</si>
  <si>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</si>
  <si>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</si>
  <si>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</si>
  <si>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</si>
  <si>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</si>
  <si>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</si>
  <si>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</si>
  <si>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</si>
  <si>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</si>
  <si>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</si>
  <si>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</si>
  <si>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</si>
  <si>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</si>
  <si>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</si>
  <si>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</si>
  <si>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</si>
  <si>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</si>
  <si>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</si>
  <si>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</si>
  <si>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</si>
  <si>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</si>
  <si>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</si>
  <si>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</si>
  <si>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</si>
  <si>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</si>
  <si>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</si>
  <si>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</si>
  <si>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</si>
  <si>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</si>
  <si>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</si>
  <si>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</si>
  <si>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</si>
  <si>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</si>
  <si>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</si>
  <si>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</si>
  <si>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</si>
  <si>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</si>
  <si>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</si>
  <si>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</si>
  <si>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</si>
  <si>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</si>
  <si>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</si>
  <si>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</si>
  <si>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</si>
  <si>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</si>
  <si>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</si>
  <si>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</si>
  <si>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</si>
  <si>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</si>
  <si>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</si>
  <si>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</si>
  <si>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</si>
  <si>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</si>
  <si>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</si>
  <si>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</si>
  <si>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</si>
  <si>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</si>
  <si>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</si>
  <si>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</si>
  <si>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</si>
  <si>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</si>
  <si>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</si>
  <si>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</si>
  <si>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</si>
  <si>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</si>
  <si>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</si>
  <si>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</si>
  <si>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</si>
  <si>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</si>
  <si>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</si>
  <si>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</si>
  <si>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</si>
  <si>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</si>
  <si>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</si>
  <si>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</si>
  <si>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</si>
  <si>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</si>
  <si>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</si>
  <si>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</si>
  <si>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</si>
  <si>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</si>
  <si>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</si>
  <si>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</si>
  <si>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</si>
  <si>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</si>
  <si>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</si>
  <si>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</si>
  <si>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</si>
  <si>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</si>
  <si>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</si>
  <si>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</si>
  <si>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</si>
  <si>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</si>
  <si>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</si>
  <si>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</si>
  <si>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</si>
  <si>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</si>
  <si>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</si>
  <si>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</si>
  <si>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</si>
  <si>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</si>
  <si>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</si>
  <si>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</si>
  <si>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</si>
  <si>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</si>
  <si>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</si>
  <si>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</si>
  <si>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</si>
  <si>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</si>
  <si>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</si>
  <si>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</si>
  <si>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</si>
  <si>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</si>
  <si>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</si>
  <si>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</si>
  <si>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</si>
  <si>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</si>
  <si>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</si>
  <si>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</si>
  <si>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</si>
  <si>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</si>
  <si>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</si>
  <si>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</si>
  <si>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</si>
  <si>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</si>
  <si>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</si>
  <si>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</si>
  <si>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</si>
  <si>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</si>
  <si>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</si>
  <si>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</si>
  <si>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</si>
  <si>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</si>
  <si>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</si>
  <si>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</si>
  <si>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</si>
  <si>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</si>
  <si>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</si>
  <si>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</si>
  <si>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</si>
  <si>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</si>
  <si>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</si>
  <si>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</si>
  <si>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</si>
  <si>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</si>
  <si>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</si>
  <si>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</si>
  <si>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</si>
  <si>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</si>
  <si>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</si>
  <si>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</si>
  <si>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</si>
  <si>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</si>
  <si>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</si>
  <si>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</si>
  <si>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</si>
  <si>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</si>
  <si>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</si>
  <si>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</si>
  <si>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</si>
  <si>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</si>
  <si>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</si>
  <si>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</si>
  <si>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</si>
  <si>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</si>
  <si>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</si>
  <si>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</si>
  <si>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</si>
  <si>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</si>
  <si>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</si>
  <si>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</si>
  <si>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</si>
  <si>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</si>
  <si>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</si>
  <si>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</si>
  <si>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</si>
  <si>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</si>
  <si>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</si>
  <si>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</si>
  <si>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</si>
  <si>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</si>
  <si>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</si>
  <si>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</si>
  <si>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</si>
  <si>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</si>
  <si>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</si>
  <si>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</si>
  <si>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</si>
  <si>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</si>
  <si>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</si>
  <si>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</si>
  <si>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</si>
  <si>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</si>
  <si>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</si>
  <si>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</si>
  <si>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</si>
  <si>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</si>
  <si>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</si>
  <si>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</si>
  <si>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</si>
  <si>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</si>
  <si>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</si>
  <si>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</si>
  <si>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</si>
  <si>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</si>
  <si>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</si>
  <si>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</si>
  <si>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</si>
  <si>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</si>
  <si>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</si>
  <si>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</si>
  <si>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</si>
  <si>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</si>
  <si>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</si>
  <si>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</si>
  <si>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</si>
  <si>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</si>
  <si>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</si>
  <si>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</si>
  <si>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</si>
  <si>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</si>
  <si>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</si>
  <si>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</si>
  <si>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</si>
  <si>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</si>
  <si>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</si>
  <si>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</si>
  <si>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</si>
  <si>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</si>
  <si>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</si>
  <si>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</si>
  <si>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</si>
  <si>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</si>
  <si>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</si>
  <si>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</si>
  <si>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</si>
  <si>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</si>
  <si>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</si>
  <si>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</si>
  <si>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</si>
  <si>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</si>
  <si>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</si>
  <si>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</si>
  <si>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</si>
  <si>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</si>
  <si>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</si>
  <si>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</si>
  <si>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</si>
  <si>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</si>
  <si>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</si>
  <si>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</si>
  <si>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</si>
  <si>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</si>
  <si>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</si>
  <si>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</si>
  <si>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</si>
  <si>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</si>
  <si>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</si>
  <si>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</si>
  <si>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</si>
  <si>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</si>
  <si>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</si>
  <si>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</si>
  <si>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</si>
  <si>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</si>
  <si>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</si>
  <si>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</si>
  <si>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</si>
  <si>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</si>
  <si>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</si>
  <si>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</si>
  <si>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</si>
  <si>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</si>
  <si>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</si>
  <si>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</si>
  <si>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</si>
  <si>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</si>
  <si>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</si>
  <si>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</si>
  <si>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</si>
  <si>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</si>
  <si>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</si>
  <si>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</si>
  <si>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</si>
  <si>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</si>
  <si>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</si>
  <si>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</si>
  <si>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</si>
  <si>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</si>
  <si>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</si>
  <si>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</si>
  <si>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</si>
  <si>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</si>
  <si>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</si>
  <si>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</si>
  <si>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</si>
  <si>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</si>
  <si>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</si>
  <si>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</si>
  <si>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</si>
  <si>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</si>
  <si>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</si>
  <si>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</si>
  <si>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</si>
  <si>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</si>
  <si>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</si>
  <si>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</si>
  <si>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</si>
  <si>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</si>
  <si>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</si>
  <si>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</si>
  <si>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</si>
  <si>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</si>
  <si>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</si>
  <si>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</si>
  <si>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</si>
  <si>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</si>
  <si>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</si>
  <si>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</si>
  <si>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</si>
  <si>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</si>
  <si>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</si>
  <si>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</si>
  <si>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</si>
  <si>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</si>
  <si>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</si>
  <si>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</si>
  <si>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</si>
  <si>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</si>
  <si>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</si>
  <si>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</si>
  <si>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</si>
  <si>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</si>
  <si>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</si>
  <si>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</si>
  <si>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</si>
  <si>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</si>
  <si>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</si>
  <si>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</si>
  <si>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</si>
  <si>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</si>
  <si>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</si>
  <si>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</si>
  <si>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</si>
  <si>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</si>
  <si>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</si>
  <si>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</si>
  <si>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</si>
  <si>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</si>
  <si>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</si>
  <si>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</si>
  <si>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</si>
  <si>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</si>
  <si>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</si>
  <si>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</si>
  <si>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</si>
  <si>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</si>
  <si>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</si>
  <si>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</si>
  <si>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</si>
  <si>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</si>
  <si>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</si>
  <si>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</si>
  <si>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</si>
  <si>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</si>
  <si>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</si>
  <si>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</si>
  <si>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</si>
  <si>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</si>
  <si>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</si>
  <si>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</si>
  <si>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</si>
  <si>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</si>
  <si>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</si>
  <si>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</si>
  <si>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</si>
  <si>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</si>
  <si>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</si>
  <si>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</si>
  <si>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</si>
  <si>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</si>
  <si>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</si>
  <si>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</si>
  <si>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</si>
  <si>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</si>
  <si>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</si>
  <si>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</si>
  <si>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</si>
  <si>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</si>
  <si>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</si>
  <si>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</si>
  <si>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</si>
  <si>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</si>
  <si>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</si>
  <si>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</si>
  <si>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</si>
  <si>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</si>
  <si>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</si>
  <si>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</si>
  <si>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</si>
  <si>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</si>
  <si>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</si>
  <si>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</si>
  <si>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</si>
  <si>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</si>
  <si>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</si>
  <si>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</si>
  <si>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</si>
  <si>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</si>
  <si>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</si>
  <si>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</si>
  <si>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</si>
  <si>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</si>
  <si>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</si>
  <si>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</si>
  <si>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</si>
  <si>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</si>
  <si>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</si>
  <si>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</si>
  <si>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</si>
  <si>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</si>
  <si>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</si>
  <si>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</si>
  <si>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</si>
  <si>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</si>
  <si>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</si>
  <si>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</si>
  <si>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</si>
  <si>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</si>
  <si>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</si>
  <si>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</si>
  <si>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</si>
  <si>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</si>
  <si>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</si>
  <si>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</si>
  <si>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</si>
  <si>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</si>
  <si>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</si>
  <si>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</si>
  <si>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</si>
  <si>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</si>
  <si>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</si>
  <si>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</si>
  <si>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</si>
  <si>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</si>
  <si>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</si>
  <si>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</si>
  <si>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</si>
  <si>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</si>
  <si>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</si>
  <si>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</si>
  <si>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</si>
  <si>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</si>
  <si>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</si>
  <si>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</si>
  <si>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</si>
  <si>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</si>
  <si>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</si>
  <si>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</si>
  <si>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</si>
  <si>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</si>
  <si>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</si>
  <si>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</si>
  <si>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</si>
  <si>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</si>
  <si>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</si>
  <si>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</si>
  <si>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</si>
  <si>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</si>
  <si>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</si>
  <si>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</si>
  <si>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</si>
  <si>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</si>
  <si>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</si>
  <si>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</si>
  <si>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</si>
  <si>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</si>
  <si>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</si>
  <si>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</si>
  <si>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</si>
  <si>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</si>
  <si>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</si>
  <si>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</si>
  <si>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</si>
  <si>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</si>
  <si>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</si>
  <si>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</si>
  <si>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</si>
  <si>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</si>
  <si>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</si>
  <si>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</si>
  <si>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</si>
  <si>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</si>
  <si>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</si>
  <si>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</si>
  <si>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</si>
  <si>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</si>
  <si>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</si>
  <si>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</si>
  <si>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</si>
  <si>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</si>
  <si>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</si>
  <si>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</si>
  <si>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</si>
  <si>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</si>
  <si>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</si>
  <si>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</si>
  <si>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</si>
  <si>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</si>
  <si>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</si>
  <si>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</si>
  <si>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</si>
  <si>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</si>
  <si>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</si>
  <si>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</si>
  <si>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</si>
  <si>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</si>
  <si>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</si>
  <si>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</si>
  <si>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</si>
  <si>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</si>
  <si>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</si>
  <si>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</si>
  <si>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</si>
  <si>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</si>
  <si>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</si>
  <si>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</si>
  <si>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</si>
  <si>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</si>
  <si>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</si>
  <si>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</si>
  <si>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</si>
  <si>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</si>
  <si>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</si>
  <si>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</si>
  <si>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</si>
  <si>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</si>
  <si>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</si>
  <si>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</si>
  <si>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</si>
  <si>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</si>
  <si>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</si>
  <si>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</si>
  <si>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</si>
  <si>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</si>
  <si>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</si>
  <si>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</si>
  <si>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</si>
  <si>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</si>
  <si>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</si>
  <si>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</si>
  <si>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</si>
  <si>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</si>
  <si>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</si>
  <si>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</si>
  <si>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</si>
  <si>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</si>
  <si>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</si>
  <si>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</si>
  <si>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</si>
  <si>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</si>
  <si>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</si>
  <si>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</si>
  <si>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</si>
  <si>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</si>
  <si>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</si>
  <si>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</si>
  <si>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</si>
  <si>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</si>
  <si>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</si>
  <si>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</si>
  <si>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</si>
  <si>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</si>
  <si>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</si>
  <si>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</si>
  <si>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</si>
  <si>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</si>
  <si>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</si>
  <si>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</si>
  <si>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</si>
  <si>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</si>
  <si>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</si>
  <si>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</si>
  <si>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</si>
  <si>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</si>
  <si>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</si>
  <si>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</si>
  <si>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</si>
  <si>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</si>
  <si>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</si>
  <si>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</si>
  <si>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</si>
  <si>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</si>
  <si>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</si>
  <si>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</si>
  <si>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</si>
  <si>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</si>
  <si>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</si>
  <si>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</si>
  <si>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</si>
  <si>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</si>
  <si>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</si>
  <si>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</si>
  <si>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</si>
  <si>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</si>
  <si>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</si>
  <si>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</si>
  <si>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</si>
  <si>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</si>
  <si>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</si>
  <si>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</si>
  <si>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</si>
  <si>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</si>
  <si>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</si>
  <si>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</si>
  <si>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</si>
  <si>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</si>
  <si>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</si>
  <si>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</si>
  <si>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</si>
  <si>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</si>
  <si>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</si>
  <si>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</si>
  <si>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</si>
  <si>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</si>
  <si>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</si>
  <si>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</si>
  <si>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</si>
  <si>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</si>
  <si>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</si>
  <si>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</si>
  <si>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</si>
  <si>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</si>
  <si>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</si>
  <si>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</si>
  <si>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</si>
  <si>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</si>
  <si>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</si>
  <si>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</si>
  <si>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</si>
  <si>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</si>
  <si>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</si>
  <si>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</si>
  <si>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</si>
  <si>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</si>
  <si>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</si>
  <si>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</si>
  <si>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</si>
  <si>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</si>
  <si>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</si>
  <si>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</si>
  <si>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</si>
  <si>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</si>
  <si>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</si>
  <si>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</si>
  <si>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</si>
  <si>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</si>
  <si>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</si>
  <si>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</si>
  <si>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</si>
  <si>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</si>
  <si>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</si>
  <si>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</si>
  <si>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</si>
  <si>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</si>
  <si>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</si>
  <si>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</si>
  <si>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</si>
  <si>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</si>
  <si>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</si>
  <si>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</si>
  <si>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</si>
  <si>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</si>
  <si>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</si>
  <si>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</si>
  <si>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</si>
  <si>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</si>
  <si>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</si>
  <si>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</si>
  <si>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</si>
  <si>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</si>
  <si>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</si>
  <si>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</si>
  <si>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</si>
  <si>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</si>
  <si>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</si>
  <si>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</si>
  <si>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</si>
  <si>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</si>
  <si>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</si>
  <si>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</si>
  <si>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</si>
  <si>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</si>
  <si>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</si>
  <si>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</si>
  <si>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</si>
  <si>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</si>
  <si>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</si>
  <si>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</si>
  <si>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</si>
  <si>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</si>
  <si>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</si>
  <si>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</si>
  <si>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</si>
  <si>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</si>
  <si>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</si>
  <si>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</si>
  <si>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</si>
  <si>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</si>
  <si>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</si>
  <si>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</si>
  <si>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</si>
  <si>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</si>
  <si>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</si>
  <si>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</si>
  <si>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</si>
  <si>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</si>
  <si>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</si>
  <si>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</si>
  <si>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</si>
  <si>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</si>
  <si>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</si>
  <si>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</si>
  <si>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</si>
  <si>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</si>
  <si>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</si>
  <si>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</si>
  <si>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</si>
  <si>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</si>
  <si>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</si>
  <si>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</si>
  <si>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</si>
  <si>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</si>
  <si>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</si>
  <si>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</si>
  <si>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</si>
  <si>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</si>
  <si>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</si>
  <si>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</si>
  <si>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</si>
  <si>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</si>
  <si>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</si>
  <si>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</si>
  <si>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</si>
  <si>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</si>
  <si>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</si>
  <si>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</si>
  <si>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</si>
  <si>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</si>
  <si>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</si>
  <si>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</si>
  <si>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</si>
  <si>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</si>
  <si>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</si>
  <si>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</si>
  <si>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</si>
  <si>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</si>
  <si>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</si>
  <si>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</si>
  <si>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</si>
  <si>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</si>
  <si>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</si>
  <si>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</si>
  <si>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</si>
  <si>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</si>
  <si>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</si>
  <si>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</si>
  <si>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</si>
  <si>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</si>
  <si>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</si>
  <si>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</si>
  <si>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</si>
  <si>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</si>
  <si>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</si>
  <si>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</si>
  <si>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</si>
  <si>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</si>
  <si>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</si>
  <si>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</si>
  <si>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</si>
  <si>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</si>
  <si>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</si>
  <si>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</si>
  <si>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</si>
  <si>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</si>
  <si>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</si>
  <si>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</si>
  <si>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</si>
  <si>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</si>
  <si>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</si>
  <si>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</si>
  <si>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</si>
  <si>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</si>
  <si>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</si>
  <si>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</si>
  <si>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</si>
  <si>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</si>
  <si>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</si>
  <si>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</si>
  <si>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</si>
  <si>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</si>
  <si>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</si>
  <si>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</si>
  <si>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</si>
  <si>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</si>
  <si>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</si>
  <si>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</si>
  <si>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</si>
  <si>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</si>
  <si>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</si>
  <si>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</si>
  <si>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</si>
  <si>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</si>
  <si>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</si>
  <si>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</si>
  <si>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</si>
  <si>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</si>
  <si>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</si>
  <si>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</si>
  <si>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</si>
  <si>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</si>
  <si>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</si>
  <si>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</si>
  <si>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</si>
  <si>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</si>
  <si>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</si>
  <si>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</si>
  <si>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</si>
  <si>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</si>
  <si>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</si>
  <si>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</si>
  <si>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</si>
  <si>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</si>
  <si>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</si>
  <si>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</si>
  <si>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</si>
  <si>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</si>
  <si>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</si>
  <si>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</si>
  <si>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</si>
  <si>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</si>
  <si>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</si>
  <si>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</si>
  <si>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</si>
  <si>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</si>
  <si>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</si>
  <si>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</si>
  <si>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</si>
  <si>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</si>
  <si>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</si>
  <si>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</si>
  <si>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</si>
  <si>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</si>
  <si>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</si>
  <si>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</si>
  <si>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</si>
  <si>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</si>
  <si>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</si>
  <si>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</si>
  <si>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</si>
  <si>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</si>
  <si>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</si>
  <si>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</si>
  <si>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</si>
  <si>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</si>
  <si>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</si>
  <si>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</si>
  <si>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</si>
  <si>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</si>
  <si>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</si>
  <si>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</si>
  <si>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</si>
  <si>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</si>
  <si>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</si>
  <si>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</si>
  <si>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</si>
  <si>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</si>
  <si>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</si>
  <si>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</si>
  <si>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</si>
  <si>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</si>
  <si>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</si>
  <si>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</si>
  <si>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</si>
  <si>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</si>
  <si>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</si>
  <si>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</si>
  <si>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</si>
  <si>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</si>
  <si>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</si>
  <si>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</si>
  <si>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</si>
  <si>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</si>
  <si>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</si>
  <si>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</si>
  <si>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</si>
  <si>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</si>
  <si>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</si>
  <si>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</si>
  <si>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</si>
  <si>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</si>
  <si>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</si>
  <si>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</si>
  <si>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</si>
  <si>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</si>
  <si>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</si>
  <si>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</si>
  <si>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</si>
  <si>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</si>
  <si>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</si>
  <si>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</si>
  <si>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</si>
  <si>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</si>
  <si>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</si>
  <si>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</si>
  <si>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</si>
  <si>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</si>
  <si>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</si>
  <si>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</si>
  <si>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</si>
  <si>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</si>
  <si>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</si>
  <si>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</si>
  <si>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</si>
  <si>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</si>
  <si>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</si>
  <si>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</si>
  <si>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</si>
  <si>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</si>
  <si>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</si>
  <si>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</si>
  <si>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</si>
  <si>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</si>
  <si>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</si>
  <si>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</si>
  <si>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</si>
  <si>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</si>
  <si>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</si>
  <si>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</si>
  <si>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</si>
  <si>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</si>
  <si>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</si>
  <si>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</si>
  <si>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</si>
  <si>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</si>
  <si>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</si>
  <si>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</si>
  <si>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</si>
  <si>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</si>
  <si>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</si>
  <si>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</si>
  <si>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</si>
  <si>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</si>
  <si>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</si>
  <si>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</si>
  <si>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</si>
  <si>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</si>
  <si>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</si>
  <si>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</si>
  <si>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</si>
  <si>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</si>
  <si>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</si>
  <si>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</si>
  <si>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</si>
  <si>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</si>
  <si>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</si>
  <si>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</si>
  <si>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</si>
  <si>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</si>
  <si>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</si>
  <si>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</si>
  <si>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</si>
  <si>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</si>
  <si>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</si>
  <si>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</si>
  <si>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</si>
  <si>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</si>
  <si>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</si>
  <si>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</si>
  <si>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</si>
  <si>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</si>
  <si>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</si>
  <si>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</si>
  <si>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</si>
  <si>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</si>
  <si>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</si>
  <si>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</si>
  <si>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</si>
  <si>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</si>
  <si>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</si>
  <si>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</si>
  <si>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</si>
  <si>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</si>
  <si>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</si>
  <si>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</si>
  <si>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</si>
  <si>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</si>
  <si>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</si>
  <si>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</si>
  <si>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</si>
  <si>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</si>
  <si>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</si>
  <si>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</si>
  <si>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</si>
  <si>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</si>
  <si>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</si>
  <si>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</si>
  <si>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</si>
  <si>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</si>
  <si>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</si>
  <si>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</si>
  <si>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</si>
  <si>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</si>
  <si>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</si>
  <si>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</si>
  <si>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</si>
  <si>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</si>
  <si>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</si>
  <si>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</si>
  <si>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</si>
  <si>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</si>
  <si>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</si>
  <si>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</si>
  <si>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</si>
  <si>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</si>
  <si>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</si>
  <si>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</si>
  <si>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</si>
  <si>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</si>
  <si>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</si>
  <si>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</si>
  <si>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</si>
  <si>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</si>
  <si>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</si>
  <si>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</si>
  <si>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</si>
  <si>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</si>
  <si>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</si>
  <si>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</si>
  <si>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</si>
  <si>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</si>
  <si>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</si>
  <si>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</si>
  <si>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</si>
  <si>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</si>
  <si>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</si>
  <si>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</si>
  <si>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</si>
  <si>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</si>
  <si>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</si>
  <si>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</si>
  <si>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</si>
  <si>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</si>
  <si>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</si>
  <si>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</si>
  <si>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</si>
  <si>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</si>
  <si>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</si>
  <si>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</si>
  <si>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</si>
  <si>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</si>
  <si>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</si>
  <si>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</si>
  <si>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</si>
  <si>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</si>
  <si>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</si>
  <si>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</si>
  <si>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</si>
  <si>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</si>
  <si>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</si>
  <si>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</si>
  <si>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</si>
  <si>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</si>
  <si>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</si>
  <si>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</si>
  <si>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</si>
  <si>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</si>
  <si>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</si>
  <si>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</si>
  <si>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</si>
  <si>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</si>
  <si>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</si>
  <si>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</si>
  <si>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</si>
  <si>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</si>
  <si>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</si>
  <si>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</si>
  <si>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</si>
  <si>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</si>
  <si>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</si>
  <si>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</si>
  <si>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</si>
  <si>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</si>
  <si>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</si>
  <si>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</si>
  <si>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</si>
  <si>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</si>
  <si>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</si>
  <si>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</si>
  <si>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</si>
  <si>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</si>
  <si>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</si>
  <si>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</si>
  <si>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</si>
  <si>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</si>
  <si>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</si>
  <si>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</si>
  <si>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</si>
  <si>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</si>
  <si>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</si>
  <si>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</si>
  <si>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</si>
  <si>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</si>
  <si>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</si>
  <si>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</si>
  <si>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</si>
  <si>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</si>
  <si>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</si>
  <si>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</si>
  <si>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</si>
  <si>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</si>
  <si>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</si>
  <si>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</si>
  <si>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</si>
  <si>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</si>
  <si>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</si>
  <si>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</si>
  <si>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</si>
  <si>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</si>
  <si>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</si>
  <si>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</si>
  <si>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</si>
  <si>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</si>
  <si>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</si>
  <si>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</si>
  <si>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</si>
  <si>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</si>
  <si>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</si>
  <si>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</si>
  <si>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</si>
  <si>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</si>
  <si>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</si>
  <si>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</si>
  <si>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</si>
  <si>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</si>
  <si>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</si>
  <si>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</si>
  <si>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</si>
  <si>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</si>
  <si>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</si>
  <si>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</si>
  <si>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</si>
  <si>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</si>
  <si>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</si>
  <si>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</si>
  <si>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</si>
  <si>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</si>
  <si>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</si>
  <si>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</si>
  <si>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</si>
  <si>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</si>
  <si>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</si>
  <si>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</si>
  <si>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</si>
  <si>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</si>
  <si>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</si>
  <si>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</si>
  <si>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</si>
  <si>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</si>
  <si>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</si>
  <si>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</si>
  <si>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</si>
  <si>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</si>
  <si>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</si>
  <si>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</si>
  <si>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</si>
  <si>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</si>
  <si>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</si>
  <si>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</si>
  <si>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</si>
  <si>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</si>
  <si>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</si>
  <si>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</si>
  <si>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</si>
  <si>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</si>
  <si>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</si>
  <si>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</si>
  <si>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</si>
  <si>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</si>
  <si>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</si>
  <si>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</si>
  <si>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</si>
  <si>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</si>
  <si>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</si>
  <si>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</si>
  <si>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</si>
  <si>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</si>
  <si>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</si>
  <si>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</si>
  <si>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</si>
  <si>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</si>
  <si>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</si>
  <si>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</si>
  <si>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</si>
  <si>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</si>
  <si>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</si>
  <si>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</si>
  <si>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</si>
  <si>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</si>
  <si>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</si>
  <si>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</si>
  <si>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</si>
  <si>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</si>
  <si>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</si>
  <si>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</si>
  <si>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</si>
  <si>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</si>
  <si>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</si>
  <si>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</si>
  <si>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</si>
  <si>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</si>
  <si>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</si>
  <si>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</si>
  <si>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</si>
  <si>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</si>
  <si>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</si>
  <si>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</si>
  <si>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</si>
  <si>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</si>
  <si>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</si>
  <si>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</si>
  <si>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</si>
  <si>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</si>
  <si>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</si>
  <si>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</si>
  <si>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</si>
  <si>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</si>
  <si>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</si>
  <si>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</si>
  <si>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</si>
  <si>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</si>
  <si>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</si>
  <si>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</si>
  <si>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</si>
  <si>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</si>
  <si>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</si>
  <si>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</si>
  <si>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</si>
  <si>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</si>
  <si>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</si>
  <si>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</si>
  <si>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</si>
  <si>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</si>
  <si>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</si>
  <si>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</si>
  <si>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</si>
  <si>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</si>
  <si>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</si>
  <si>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</si>
  <si>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</si>
  <si>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</si>
  <si>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</si>
  <si>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</si>
  <si>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</si>
  <si>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</si>
  <si>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</si>
  <si>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</si>
  <si>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</si>
  <si>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</si>
  <si>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</si>
  <si>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</si>
  <si>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</si>
  <si>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</si>
  <si>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</si>
  <si>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</si>
  <si>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</si>
  <si>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</si>
  <si>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</si>
  <si>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</si>
  <si>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</si>
  <si>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</si>
  <si>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</si>
  <si>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</si>
  <si>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</si>
  <si>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</si>
  <si>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</si>
  <si>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</si>
  <si>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</si>
  <si>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</si>
  <si>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</si>
  <si>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</si>
  <si>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</si>
  <si>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</si>
  <si>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</si>
  <si>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</si>
  <si>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</si>
  <si>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</si>
  <si>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</si>
  <si>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</si>
  <si>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</si>
  <si>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</si>
  <si>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</si>
  <si>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</si>
  <si>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</si>
  <si>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</si>
  <si>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</si>
  <si>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</si>
  <si>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</si>
  <si>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</si>
  <si>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</si>
  <si>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</si>
  <si>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</si>
  <si>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</si>
  <si>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</si>
  <si>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</si>
  <si>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</si>
  <si>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</si>
  <si>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</si>
  <si>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</si>
  <si>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</si>
  <si>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</si>
  <si>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</si>
  <si>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</si>
  <si>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</si>
  <si>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</si>
  <si>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</si>
  <si>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</si>
  <si>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</si>
  <si>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</si>
  <si>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</si>
  <si>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</si>
  <si>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</si>
  <si>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</si>
  <si>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</si>
  <si>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</si>
  <si>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</si>
  <si>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</si>
  <si>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</si>
  <si>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</si>
  <si>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</si>
  <si>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</si>
  <si>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</si>
  <si>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</si>
  <si>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</si>
  <si>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</si>
  <si>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</si>
  <si>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</si>
  <si>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</si>
  <si>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</si>
  <si>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</si>
  <si>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</si>
  <si>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</si>
  <si>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</si>
  <si>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</si>
  <si>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</si>
  <si>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</si>
  <si>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</si>
  <si>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</si>
  <si>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</si>
  <si>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</si>
  <si>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</si>
  <si>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</si>
  <si>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</si>
  <si>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</si>
  <si>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</si>
  <si>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</si>
  <si>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</si>
  <si>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</si>
  <si>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</si>
  <si>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</si>
  <si>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</si>
  <si>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</si>
  <si>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</si>
  <si>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</si>
  <si>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</si>
  <si>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</si>
  <si>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</si>
  <si>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</si>
  <si>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</si>
  <si>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</si>
  <si>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</si>
  <si>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</si>
  <si>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</si>
  <si>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</si>
  <si>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</si>
  <si>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</si>
  <si>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</si>
  <si>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</si>
  <si>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</si>
  <si>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</si>
  <si>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</si>
  <si>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</si>
  <si>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</si>
  <si>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</si>
  <si>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</si>
  <si>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</si>
  <si>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</si>
  <si>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</si>
  <si>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</si>
  <si>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</si>
  <si>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</si>
  <si>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</si>
  <si>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</si>
  <si>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</si>
  <si>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</si>
  <si>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</si>
  <si>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</si>
  <si>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</si>
  <si>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</si>
  <si>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</si>
  <si>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</si>
  <si>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</si>
  <si>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</si>
  <si>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</si>
  <si>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</si>
  <si>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</si>
  <si>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</si>
  <si>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</si>
  <si>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</si>
  <si>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</si>
  <si>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</si>
  <si>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</si>
  <si>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</si>
  <si>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</si>
  <si>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</si>
  <si>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</si>
  <si>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</si>
  <si>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</si>
  <si>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</si>
  <si>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</si>
  <si>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</si>
  <si>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</si>
  <si>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</si>
  <si>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</si>
  <si>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</si>
  <si>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</si>
  <si>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</si>
  <si>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</si>
  <si>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</si>
  <si>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</si>
  <si>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</si>
  <si>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</si>
  <si>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</si>
  <si>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</si>
  <si>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</si>
  <si>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</si>
  <si>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</si>
  <si>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</si>
  <si>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</si>
  <si>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</si>
  <si>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</si>
  <si>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</si>
  <si>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</si>
  <si>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</si>
  <si>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</si>
  <si>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</si>
  <si>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</si>
  <si>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</si>
  <si>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</si>
  <si>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</si>
  <si>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</si>
  <si>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</si>
  <si>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</si>
  <si>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</si>
  <si>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</si>
  <si>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</si>
  <si>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</si>
  <si>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</si>
  <si>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</si>
  <si>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</si>
  <si>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</si>
  <si>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</si>
  <si>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</si>
  <si>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</si>
  <si>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</si>
  <si>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</si>
  <si>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</si>
  <si>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</si>
  <si>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</si>
  <si>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</si>
  <si>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</si>
  <si>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</si>
  <si>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</si>
  <si>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</si>
  <si>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</si>
  <si>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</si>
  <si>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</si>
  <si>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</si>
  <si>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</si>
  <si>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</si>
  <si>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</si>
  <si>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</si>
  <si>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</si>
  <si>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</si>
  <si>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</si>
  <si>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</si>
  <si>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</si>
  <si>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</si>
  <si>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</si>
  <si>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</si>
  <si>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</si>
  <si>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</si>
  <si>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</si>
  <si>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</si>
  <si>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</si>
  <si>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</si>
  <si>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</si>
  <si>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</si>
  <si>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</si>
  <si>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</si>
  <si>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</si>
  <si>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</si>
  <si>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</si>
  <si>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</si>
  <si>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</si>
  <si>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</si>
  <si>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</si>
  <si>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</si>
  <si>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</si>
  <si>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</si>
  <si>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</si>
  <si>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</si>
  <si>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</si>
  <si>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</si>
  <si>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</si>
  <si>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</si>
  <si>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</si>
  <si>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</si>
  <si>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</si>
  <si>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</si>
  <si>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</si>
  <si>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</si>
  <si>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</si>
  <si>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</si>
  <si>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</si>
  <si>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</si>
  <si>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</si>
  <si>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</si>
  <si>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</si>
  <si>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</si>
  <si>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</si>
  <si>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</si>
  <si>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</si>
  <si>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</si>
  <si>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</si>
  <si>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</si>
  <si>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</si>
  <si>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</si>
  <si>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</si>
  <si>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</si>
  <si>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</si>
  <si>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</si>
  <si>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</si>
  <si>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</si>
  <si>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</si>
  <si>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</si>
  <si>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</si>
  <si>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</si>
  <si>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</si>
  <si>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</si>
  <si>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</si>
  <si>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</si>
  <si>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</si>
  <si>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</si>
  <si>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</si>
  <si>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</si>
  <si>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</si>
  <si>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</si>
  <si>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</si>
  <si>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</si>
  <si>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</si>
  <si>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</si>
  <si>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</si>
  <si>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</si>
  <si>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</si>
  <si>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</si>
  <si>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</si>
  <si>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</si>
  <si>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</si>
  <si>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</si>
  <si>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</si>
  <si>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</si>
  <si>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</si>
  <si>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</si>
  <si>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</si>
  <si>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</si>
  <si>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</si>
  <si>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</si>
  <si>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</si>
  <si>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</si>
  <si>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</si>
  <si>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</si>
  <si>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</si>
  <si>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</si>
  <si>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</si>
  <si>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</si>
  <si>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</si>
  <si>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</si>
  <si>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</si>
  <si>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</si>
  <si>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</si>
  <si>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</si>
  <si>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</si>
  <si>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</si>
  <si>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</si>
  <si>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</si>
  <si>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</si>
  <si>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</si>
  <si>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</si>
  <si>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</si>
  <si>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</si>
  <si>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</si>
  <si>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</si>
  <si>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</si>
  <si>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</si>
  <si>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</si>
  <si>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</si>
  <si>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</si>
  <si>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</si>
  <si>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</si>
  <si>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</si>
  <si>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</si>
  <si>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</si>
  <si>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</si>
  <si>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</si>
  <si>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</si>
  <si>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</si>
  <si>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</si>
  <si>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</si>
  <si>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</si>
  <si>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</si>
  <si>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</si>
  <si>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</si>
  <si>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</si>
  <si>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</si>
  <si>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</si>
  <si>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</si>
  <si>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</si>
  <si>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</si>
  <si>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</si>
  <si>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</si>
  <si>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</si>
  <si>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</si>
  <si>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</si>
  <si>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</si>
  <si>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</si>
  <si>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</si>
  <si>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</si>
  <si>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</si>
  <si>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</si>
  <si>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</si>
  <si>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</si>
  <si>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</si>
  <si>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</si>
  <si>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</si>
  <si>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</si>
  <si>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</si>
  <si>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</si>
  <si>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</si>
  <si>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</si>
  <si>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</si>
  <si>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</si>
  <si>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</si>
  <si>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</si>
  <si>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</si>
  <si>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</si>
  <si>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</si>
  <si>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</si>
  <si>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</si>
  <si>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</si>
  <si>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</si>
  <si>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</si>
  <si>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</si>
  <si>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</si>
  <si>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</si>
  <si>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</si>
  <si>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</si>
  <si>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</si>
  <si>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</si>
  <si>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</si>
  <si>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</si>
  <si>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</si>
  <si>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</si>
  <si>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</si>
  <si>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</si>
  <si>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</si>
  <si>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</si>
  <si>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</si>
  <si>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</si>
  <si>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</si>
  <si>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</si>
  <si>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</si>
  <si>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</si>
  <si>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</si>
  <si>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</si>
  <si>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</si>
  <si>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</si>
  <si>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</si>
  <si>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</si>
  <si>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</si>
  <si>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</si>
  <si>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</si>
  <si>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</si>
  <si>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</si>
  <si>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</si>
  <si>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</si>
  <si>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</si>
  <si>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</si>
  <si>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</si>
  <si>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</si>
  <si>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</si>
  <si>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</si>
  <si>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</si>
  <si>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</si>
  <si>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</si>
  <si>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</si>
  <si>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</si>
  <si>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</si>
  <si>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</si>
  <si>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</si>
  <si>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</si>
  <si>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</si>
  <si>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</si>
  <si>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</si>
  <si>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</si>
  <si>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</si>
  <si>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</si>
  <si>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</si>
  <si>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</si>
  <si>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</si>
  <si>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</si>
  <si>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</si>
  <si>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</si>
  <si>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</si>
  <si>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</si>
  <si>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</si>
  <si>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</si>
  <si>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</si>
  <si>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</si>
  <si>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</si>
  <si>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</si>
  <si>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</si>
  <si>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</si>
  <si>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</si>
  <si>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</si>
  <si>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</si>
  <si>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</si>
  <si>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</si>
  <si>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</si>
  <si>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</si>
  <si>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</si>
  <si>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</si>
  <si>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</si>
  <si>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</si>
  <si>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</si>
  <si>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</si>
  <si>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</si>
  <si>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</si>
  <si>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</si>
  <si>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</si>
  <si>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</si>
  <si>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</si>
  <si>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</si>
  <si>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</si>
  <si>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</si>
  <si>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</si>
  <si>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</si>
  <si>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</si>
  <si>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</si>
  <si>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</si>
  <si>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</si>
  <si>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</si>
  <si>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</si>
  <si>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</si>
  <si>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</si>
  <si>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</si>
  <si>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</si>
  <si>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</si>
  <si>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</si>
  <si>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</si>
  <si>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</si>
  <si>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</si>
  <si>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</si>
  <si>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</si>
  <si>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</si>
  <si>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</si>
  <si>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</si>
  <si>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</si>
  <si>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</si>
  <si>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</si>
  <si>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</si>
  <si>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</si>
  <si>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</si>
  <si>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</si>
  <si>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</si>
  <si>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</si>
  <si>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</si>
  <si>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</si>
  <si>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</si>
  <si>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</si>
  <si>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</si>
  <si>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</si>
  <si>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</si>
  <si>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</si>
  <si>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</si>
  <si>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</si>
  <si>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</si>
  <si>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</si>
  <si>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</si>
  <si>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</si>
  <si>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</si>
  <si>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</si>
  <si>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</si>
  <si>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</si>
  <si>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</si>
  <si>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</si>
  <si>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</si>
  <si>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</si>
  <si>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</si>
  <si>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</si>
  <si>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</si>
  <si>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</si>
  <si>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</si>
  <si>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</si>
  <si>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</si>
  <si>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</si>
  <si>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</si>
  <si>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</si>
  <si>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</si>
  <si>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</si>
  <si>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</si>
  <si>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</si>
  <si>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</si>
  <si>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</si>
  <si>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</si>
  <si>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</si>
  <si>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</si>
  <si>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</si>
  <si>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</si>
  <si>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</si>
  <si>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</si>
  <si>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</si>
  <si>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</si>
  <si>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</si>
  <si>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</si>
  <si>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</si>
  <si>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</si>
  <si>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</si>
  <si>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</si>
  <si>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</si>
  <si>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</si>
  <si>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</si>
  <si>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</si>
  <si>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</si>
  <si>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</si>
  <si>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</si>
  <si>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</si>
  <si>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</si>
  <si>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</si>
  <si>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</si>
  <si>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</si>
  <si>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</si>
  <si>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</si>
  <si>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</si>
  <si>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</si>
  <si>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</si>
  <si>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</si>
  <si>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</si>
  <si>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</si>
  <si>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</si>
  <si>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</si>
  <si>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</si>
  <si>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</si>
  <si>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</si>
  <si>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</si>
  <si>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</si>
  <si>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</si>
  <si>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</si>
  <si>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</si>
  <si>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</si>
  <si>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</si>
  <si>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</si>
  <si>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</si>
  <si>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</si>
  <si>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</si>
  <si>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</si>
  <si>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</si>
  <si>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</si>
  <si>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</si>
  <si>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</si>
  <si>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</si>
  <si>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</si>
  <si>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</si>
  <si>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</si>
  <si>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</si>
  <si>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</si>
  <si>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</si>
  <si>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</si>
  <si>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</si>
  <si>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</si>
  <si>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</si>
  <si>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</si>
  <si>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</si>
  <si>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</si>
  <si>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</si>
  <si>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</si>
  <si>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</si>
  <si>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</si>
  <si>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</si>
  <si>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</si>
  <si>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</si>
  <si>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</si>
  <si>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</si>
  <si>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</si>
  <si>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</si>
  <si>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</si>
  <si>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</si>
  <si>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</si>
  <si>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</si>
  <si>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</si>
  <si>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</si>
  <si>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</si>
  <si>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</si>
  <si>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</si>
  <si>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</si>
  <si>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</si>
  <si>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</si>
  <si>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</si>
  <si>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</si>
  <si>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</si>
  <si>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</si>
  <si>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</si>
  <si>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</si>
  <si>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</si>
  <si>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</si>
  <si>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</si>
  <si>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</si>
  <si>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</si>
  <si>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</si>
  <si>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</si>
  <si>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</si>
  <si>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</si>
  <si>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</si>
  <si>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</si>
  <si>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</si>
  <si>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</si>
  <si>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</si>
  <si>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</si>
  <si>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</si>
  <si>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</si>
  <si>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</si>
  <si>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</si>
  <si>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</si>
  <si>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</si>
  <si>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</si>
  <si>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</si>
  <si>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</si>
  <si>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</si>
  <si>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</si>
  <si>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</si>
  <si>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</si>
  <si>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</si>
  <si>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</si>
  <si>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</si>
  <si>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</si>
  <si>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</si>
  <si>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</si>
  <si>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</si>
  <si>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</si>
  <si>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</si>
  <si>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</si>
  <si>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</si>
  <si>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</si>
  <si>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</si>
  <si>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</si>
  <si>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</si>
  <si>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</si>
  <si>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</si>
  <si>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</si>
  <si>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</si>
  <si>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</si>
  <si>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</si>
  <si>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</si>
  <si>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</si>
  <si>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</si>
  <si>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</si>
  <si>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</si>
  <si>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</si>
  <si>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</si>
  <si>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</si>
  <si>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</si>
  <si>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</si>
  <si>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</si>
  <si>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</si>
  <si>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</si>
  <si>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</si>
  <si>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</si>
  <si>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</si>
  <si>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</si>
  <si>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</si>
  <si>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</si>
  <si>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</si>
  <si>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</si>
  <si>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</si>
  <si>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</si>
  <si>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</si>
  <si>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</si>
  <si>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</si>
  <si>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</si>
  <si>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</si>
  <si>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</si>
  <si>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</si>
  <si>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</si>
  <si>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</si>
  <si>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</si>
  <si>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</si>
  <si>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</si>
  <si>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</si>
  <si>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</si>
  <si>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</si>
  <si>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</si>
  <si>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</si>
  <si>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</si>
  <si>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</si>
  <si>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</si>
  <si>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</si>
  <si>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</si>
  <si>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</si>
  <si>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</si>
  <si>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</si>
  <si>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</si>
  <si>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</si>
  <si>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</si>
  <si>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</si>
  <si>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</si>
  <si>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</si>
  <si>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</si>
  <si>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</si>
  <si>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</si>
  <si>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</si>
  <si>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</si>
  <si>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</si>
  <si>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</si>
  <si>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</si>
  <si>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</si>
  <si>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</si>
  <si>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</si>
  <si>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</si>
  <si>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</si>
  <si>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</si>
  <si>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</si>
  <si>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</si>
  <si>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</si>
  <si>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</si>
  <si>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</si>
  <si>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</si>
  <si>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</si>
  <si>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</si>
  <si>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</si>
  <si>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</si>
  <si>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</si>
  <si>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</si>
  <si>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</si>
  <si>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</si>
  <si>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</si>
  <si>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</si>
  <si>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</si>
  <si>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</si>
  <si>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</si>
  <si>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</si>
  <si>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</si>
  <si>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</si>
  <si>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</si>
  <si>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</si>
  <si>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</si>
  <si>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</si>
  <si>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</si>
  <si>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</si>
  <si>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</si>
  <si>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</si>
  <si>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</si>
  <si>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</si>
  <si>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</si>
  <si>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</si>
  <si>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</si>
  <si>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</si>
  <si>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</si>
  <si>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</si>
  <si>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</si>
  <si>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</si>
  <si>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</si>
  <si>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</si>
  <si>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</si>
  <si>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</si>
  <si>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</si>
  <si>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</si>
  <si>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</si>
  <si>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</si>
  <si>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</si>
  <si>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</si>
  <si>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</si>
  <si>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</si>
  <si>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</si>
  <si>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</si>
  <si>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</si>
  <si>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</si>
  <si>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</si>
  <si>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</si>
  <si>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</si>
  <si>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</si>
  <si>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</si>
  <si>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</si>
  <si>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</si>
  <si>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</si>
  <si>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</si>
  <si>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</si>
  <si>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</si>
  <si>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</si>
  <si>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</si>
  <si>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</si>
  <si>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</si>
  <si>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</si>
  <si>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</si>
  <si>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</si>
  <si>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</si>
  <si>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</si>
  <si>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</si>
  <si>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</si>
  <si>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</si>
  <si>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</si>
  <si>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</si>
  <si>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</si>
  <si>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</si>
  <si>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</si>
  <si>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</si>
  <si>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</si>
  <si>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</si>
  <si>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</si>
  <si>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</si>
  <si>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</si>
  <si>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</si>
  <si>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</si>
  <si>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</si>
  <si>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</si>
  <si>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</si>
  <si>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</si>
  <si>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</si>
  <si>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</si>
  <si>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</si>
  <si>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</si>
  <si>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</si>
  <si>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</si>
  <si>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</si>
  <si>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</si>
  <si>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</si>
  <si>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</si>
  <si>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</si>
  <si>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</si>
  <si>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</si>
  <si>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</si>
  <si>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</si>
  <si>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</si>
  <si>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</si>
  <si>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</si>
  <si>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</si>
  <si>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</si>
  <si>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</si>
  <si>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</si>
  <si>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</si>
  <si>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</si>
  <si>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</si>
  <si>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</si>
  <si>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</si>
  <si>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</si>
  <si>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</si>
  <si>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</si>
  <si>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</si>
  <si>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</si>
  <si>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</si>
  <si>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</si>
  <si>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</si>
  <si>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</si>
  <si>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</si>
  <si>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</si>
  <si>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</si>
  <si>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</si>
  <si>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</si>
  <si>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</si>
  <si>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</si>
  <si>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</si>
  <si>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</si>
  <si>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</si>
  <si>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</si>
  <si>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</si>
  <si>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</si>
  <si>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</si>
  <si>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</si>
  <si>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</si>
  <si>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</si>
  <si>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</si>
  <si>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</si>
  <si>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</si>
  <si>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</si>
  <si>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</si>
  <si>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</si>
  <si>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</si>
  <si>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</si>
  <si>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</si>
  <si>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</si>
  <si>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</si>
  <si>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</si>
  <si>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</si>
  <si>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</si>
  <si>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</si>
  <si>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</si>
  <si>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</si>
  <si>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</si>
  <si>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</si>
  <si>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</si>
  <si>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</si>
  <si>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</si>
  <si>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</si>
  <si>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</si>
  <si>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</si>
  <si>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</si>
  <si>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</si>
  <si>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</si>
  <si>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</si>
  <si>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</si>
  <si>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</si>
  <si>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</si>
  <si>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</si>
  <si>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</si>
  <si>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</si>
  <si>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</si>
  <si>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</si>
  <si>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</si>
  <si>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</si>
  <si>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</si>
  <si>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</si>
  <si>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</si>
  <si>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</si>
  <si>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</si>
  <si>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</si>
  <si>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</si>
  <si>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</si>
  <si>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</si>
  <si>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</si>
  <si>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</si>
  <si>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</si>
  <si>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</si>
  <si>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</si>
  <si>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</si>
  <si>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</si>
  <si>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</si>
  <si>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</si>
  <si>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</si>
  <si>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</si>
  <si>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</si>
  <si>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</si>
  <si>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</si>
  <si>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</si>
  <si>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</si>
  <si>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</si>
  <si>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</si>
  <si>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</si>
  <si>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</si>
  <si>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</si>
  <si>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</si>
  <si>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</si>
  <si>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</si>
  <si>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</si>
  <si>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</si>
  <si>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</si>
  <si>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</si>
  <si>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</si>
  <si>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</si>
  <si>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</si>
  <si>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</si>
  <si>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</si>
  <si>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</si>
  <si>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</si>
  <si>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</si>
  <si>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</si>
  <si>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</si>
  <si>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</si>
  <si>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</si>
  <si>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</si>
  <si>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</si>
  <si>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</si>
  <si>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</si>
  <si>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</si>
  <si>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</si>
  <si>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</si>
  <si>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</si>
  <si>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</si>
  <si>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</si>
  <si>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</si>
  <si>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</si>
  <si>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</si>
  <si>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</si>
  <si>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</si>
  <si>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</si>
  <si>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</si>
  <si>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</si>
  <si>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</si>
  <si>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</si>
  <si>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</si>
  <si>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</si>
  <si>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</si>
  <si>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</si>
  <si>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</si>
  <si>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</si>
  <si>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</si>
  <si>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</si>
  <si>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</si>
  <si>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</si>
  <si>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</si>
  <si>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</si>
  <si>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</si>
  <si>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</si>
  <si>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</si>
  <si>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</si>
  <si>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</si>
  <si>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</si>
  <si>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</si>
  <si>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</si>
  <si>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</si>
  <si>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</si>
  <si>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</si>
  <si>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</si>
  <si>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</si>
  <si>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</si>
  <si>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</si>
  <si>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</si>
  <si>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</si>
  <si>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</si>
  <si>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</si>
  <si>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</si>
  <si>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</si>
  <si>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</si>
  <si>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</si>
  <si>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</si>
  <si>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</si>
  <si>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</si>
  <si>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</si>
  <si>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</si>
  <si>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</si>
  <si>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</si>
  <si>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</si>
  <si>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</si>
  <si>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</si>
  <si>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</si>
  <si>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</si>
  <si>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</si>
  <si>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</si>
  <si>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</si>
  <si>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</si>
  <si>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</si>
  <si>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</si>
  <si>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</si>
  <si>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</si>
  <si>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</si>
  <si>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</si>
  <si>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</si>
  <si>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</si>
  <si>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</si>
  <si>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</si>
  <si>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</si>
  <si>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</si>
  <si>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</si>
  <si>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</si>
  <si>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</si>
  <si>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</si>
  <si>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</si>
  <si>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</si>
  <si>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</si>
  <si>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</si>
  <si>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</si>
  <si>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</si>
  <si>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</si>
  <si>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</si>
  <si>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</si>
  <si>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</si>
  <si>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</si>
  <si>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</si>
  <si>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</si>
  <si>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</si>
  <si>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</si>
  <si>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</si>
  <si>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</si>
  <si>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</si>
  <si>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</si>
  <si>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</si>
  <si>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</si>
  <si>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</si>
  <si>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</si>
  <si>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</si>
  <si>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</si>
  <si>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</si>
  <si>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</si>
  <si>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</si>
  <si>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</si>
  <si>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</si>
  <si>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</si>
  <si>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</si>
  <si>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</si>
  <si>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</si>
  <si>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</si>
  <si>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</si>
  <si>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</si>
  <si>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</si>
  <si>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</si>
  <si>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</si>
  <si>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</si>
  <si>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</si>
  <si>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</si>
  <si>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</si>
  <si>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</si>
  <si>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</si>
  <si>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</si>
  <si>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</si>
  <si>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</si>
  <si>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</si>
  <si>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</si>
  <si>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</si>
  <si>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</si>
  <si>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</si>
  <si>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</si>
  <si>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</si>
  <si>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</si>
  <si>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</si>
  <si>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</si>
  <si>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</si>
  <si>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</si>
  <si>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</si>
  <si>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</si>
  <si>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</si>
  <si>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</si>
  <si>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</si>
  <si>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</si>
  <si>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</si>
  <si>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</si>
  <si>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</si>
  <si>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</si>
  <si>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</si>
  <si>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</si>
  <si>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</si>
  <si>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</si>
  <si>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</si>
  <si>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</si>
  <si>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</si>
  <si>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</si>
  <si>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</si>
  <si>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</si>
  <si>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</si>
  <si>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</si>
  <si>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</si>
  <si>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</si>
  <si>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</si>
  <si>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</si>
  <si>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</si>
  <si>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</si>
  <si>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</si>
  <si>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</si>
  <si>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</si>
  <si>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</si>
  <si>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</si>
  <si>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</si>
  <si>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</si>
  <si>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</si>
  <si>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</si>
  <si>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</si>
  <si>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</si>
  <si>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</si>
  <si>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</si>
  <si>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</si>
  <si>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</si>
  <si>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</si>
  <si>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</si>
  <si>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</si>
  <si>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</si>
  <si>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</si>
  <si>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</si>
  <si>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</si>
  <si>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</si>
  <si>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</si>
  <si>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</si>
  <si>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</si>
  <si>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</si>
  <si>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</si>
  <si>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</si>
  <si>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</si>
  <si>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</si>
  <si>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</si>
  <si>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</si>
  <si>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</si>
  <si>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</si>
  <si>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</si>
  <si>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</si>
  <si>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</si>
  <si>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</si>
  <si>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</si>
  <si>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</si>
  <si>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</si>
  <si>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</si>
  <si>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</si>
  <si>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</si>
  <si>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</si>
  <si>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</si>
  <si>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</si>
  <si>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</si>
  <si>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</si>
  <si>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</si>
  <si>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</si>
  <si>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</si>
  <si>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</si>
  <si>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</si>
  <si>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</si>
  <si>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</si>
  <si>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</si>
  <si>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</si>
  <si>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</si>
  <si>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</si>
  <si>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</si>
  <si>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</si>
  <si>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</si>
  <si>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</si>
  <si>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</si>
  <si>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</si>
  <si>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</si>
  <si>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</si>
  <si>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</si>
  <si>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</si>
  <si>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</si>
  <si>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</si>
  <si>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</si>
  <si>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</si>
  <si>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</si>
  <si>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</si>
  <si>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</si>
  <si>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</si>
  <si>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</si>
  <si>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</si>
  <si>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</si>
  <si>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</si>
  <si>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</si>
  <si>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</si>
  <si>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</si>
  <si>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</si>
  <si>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</si>
  <si>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</si>
  <si>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</si>
  <si>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</si>
  <si>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</si>
  <si>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</si>
  <si>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</si>
  <si>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</si>
  <si>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</si>
  <si>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</si>
  <si>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</si>
  <si>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</si>
  <si>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</si>
  <si>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</si>
  <si>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</si>
  <si>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</si>
  <si>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</si>
  <si>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</si>
  <si>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</si>
  <si>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</si>
  <si>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</si>
  <si>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</si>
  <si>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</si>
  <si>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</si>
  <si>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</si>
  <si>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</si>
  <si>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</si>
  <si>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</si>
  <si>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</si>
  <si>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</si>
  <si>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</si>
  <si>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</si>
  <si>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</si>
  <si>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</si>
  <si>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</si>
  <si>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</si>
  <si>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</si>
  <si>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</si>
  <si>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</si>
  <si>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</si>
  <si>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</si>
  <si>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</si>
  <si>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</si>
  <si>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</si>
  <si>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</si>
  <si>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</si>
  <si>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</si>
  <si>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</si>
  <si>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</si>
  <si>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</si>
  <si>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</si>
  <si>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</si>
  <si>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</si>
  <si>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</si>
  <si>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</si>
  <si>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</si>
  <si>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</si>
  <si>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</si>
  <si>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</si>
  <si>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</si>
  <si>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</si>
  <si>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</si>
  <si>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</si>
  <si>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</si>
  <si>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</si>
  <si>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</si>
  <si>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</si>
  <si>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</si>
  <si>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</si>
  <si>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</si>
  <si>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</si>
  <si>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</si>
  <si>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</si>
  <si>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</si>
  <si>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</si>
  <si>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</si>
  <si>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</si>
  <si>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</si>
  <si>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</si>
  <si>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</si>
  <si>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</si>
  <si>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</si>
  <si>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</si>
  <si>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</si>
  <si>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</si>
  <si>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</si>
  <si>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</si>
  <si>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</si>
  <si>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</si>
  <si>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</si>
  <si>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</si>
  <si>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</si>
  <si>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</si>
  <si>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</si>
  <si>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</si>
  <si>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</si>
  <si>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</si>
  <si>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</si>
  <si>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</si>
  <si>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</si>
  <si>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</si>
  <si>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</si>
  <si>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</si>
  <si>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</si>
  <si>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</si>
  <si>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</si>
  <si>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</si>
  <si>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</si>
  <si>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</si>
  <si>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</si>
  <si>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</si>
  <si>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</si>
  <si>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</si>
  <si>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</si>
  <si>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</si>
  <si>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</si>
  <si>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</si>
  <si>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</si>
  <si>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</si>
  <si>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</si>
  <si>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</si>
  <si>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</si>
  <si>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</si>
  <si>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</si>
  <si>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</si>
  <si>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</si>
  <si>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</si>
  <si>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</si>
  <si>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</si>
  <si>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</si>
  <si>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</si>
  <si>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</si>
  <si>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</si>
  <si>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</si>
  <si>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</si>
  <si>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</si>
  <si>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</si>
  <si>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</si>
  <si>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</si>
  <si>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</si>
  <si>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</si>
  <si>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</si>
  <si>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</si>
  <si>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</si>
  <si>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</si>
  <si>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</si>
  <si>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</si>
  <si>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</si>
  <si>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</si>
  <si>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</si>
  <si>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</si>
  <si>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</si>
  <si>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</si>
  <si>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</si>
  <si>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</si>
  <si>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</si>
  <si>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</si>
  <si>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</si>
  <si>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</si>
  <si>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</si>
  <si>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</si>
  <si>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</si>
  <si>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</si>
  <si>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</si>
  <si>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</si>
  <si>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</si>
  <si>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</si>
  <si>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</si>
  <si>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</si>
  <si>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</si>
  <si>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</si>
  <si>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</si>
  <si>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</si>
  <si>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</si>
  <si>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</si>
  <si>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</si>
  <si>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</si>
  <si>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</si>
  <si>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</si>
  <si>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</si>
  <si>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</si>
  <si>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</si>
  <si>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</si>
  <si>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</si>
  <si>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</si>
  <si>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</si>
  <si>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</si>
  <si>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</si>
  <si>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</si>
  <si>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</si>
  <si>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</si>
  <si>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</si>
  <si>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</si>
  <si>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</si>
  <si>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</si>
  <si>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</si>
  <si>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</si>
  <si>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</si>
  <si>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</si>
  <si>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</si>
  <si>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</si>
  <si>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</si>
  <si>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</si>
  <si>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</si>
  <si>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</si>
  <si>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</si>
  <si>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</si>
  <si>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</si>
  <si>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</si>
  <si>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</si>
  <si>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</si>
  <si>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</si>
  <si>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</si>
  <si>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</si>
  <si>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</si>
  <si>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</si>
  <si>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</si>
  <si>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</si>
  <si>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</si>
  <si>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</si>
  <si>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</si>
  <si>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</si>
  <si>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</si>
  <si>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</si>
  <si>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</si>
  <si>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</si>
  <si>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</si>
  <si>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</si>
  <si>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</si>
  <si>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</si>
  <si>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</si>
  <si>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</si>
  <si>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</si>
  <si>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</si>
  <si>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</si>
  <si>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</si>
  <si>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</si>
  <si>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</si>
  <si>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</si>
  <si>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</si>
  <si>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</si>
  <si>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</si>
  <si>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</si>
  <si>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</si>
  <si>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</si>
  <si>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</si>
  <si>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</si>
  <si>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</si>
  <si>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</si>
  <si>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</si>
  <si>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</si>
  <si>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</si>
  <si>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</si>
  <si>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</si>
  <si>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</si>
  <si>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</si>
  <si>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</si>
  <si>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</si>
  <si>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</si>
  <si>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</si>
  <si>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</si>
  <si>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</si>
  <si>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</si>
  <si>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</si>
  <si>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</si>
  <si>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</si>
  <si>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</si>
  <si>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</si>
  <si>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</si>
  <si>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</si>
  <si>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</si>
  <si>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</si>
  <si>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</si>
  <si>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</si>
  <si>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</si>
  <si>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</si>
  <si>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</si>
  <si>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</si>
  <si>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</si>
  <si>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</si>
  <si>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</si>
  <si>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</si>
  <si>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</si>
  <si>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</si>
  <si>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</si>
  <si>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</si>
  <si>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</si>
  <si>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</si>
  <si>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</si>
  <si>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</si>
  <si>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</si>
  <si>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</si>
  <si>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</si>
  <si>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</si>
  <si>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</si>
  <si>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</si>
  <si>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</si>
  <si>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</si>
  <si>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</si>
  <si>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</si>
  <si>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</si>
  <si>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</si>
  <si>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</si>
  <si>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</si>
  <si>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</si>
  <si>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</si>
  <si>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</si>
  <si>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</si>
  <si>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</si>
  <si>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</si>
  <si>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</si>
  <si>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</si>
  <si>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</si>
  <si>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</si>
  <si>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</si>
  <si>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</si>
  <si>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</si>
  <si>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</si>
  <si>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</si>
  <si>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</si>
  <si>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</si>
  <si>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</si>
  <si>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</si>
  <si>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</si>
  <si>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</si>
  <si>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</si>
  <si>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</si>
  <si>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</si>
  <si>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</si>
  <si>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</si>
  <si>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</si>
  <si>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</si>
  <si>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</si>
  <si>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</si>
  <si>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</si>
  <si>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</si>
  <si>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</si>
  <si>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</si>
  <si>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</si>
  <si>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</si>
  <si>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</si>
  <si>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</si>
  <si>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</si>
  <si>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</si>
  <si>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</si>
  <si>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</si>
  <si>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</si>
  <si>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</si>
  <si>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</si>
  <si>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</si>
  <si>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</si>
  <si>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</si>
  <si>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</si>
  <si>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</si>
  <si>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</si>
  <si>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</si>
  <si>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</si>
  <si>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</si>
  <si>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</si>
  <si>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</si>
  <si>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</si>
  <si>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</si>
  <si>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</si>
  <si>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</si>
  <si>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</si>
  <si>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</si>
  <si>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</si>
  <si>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</si>
  <si>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</si>
  <si>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</si>
  <si>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</si>
  <si>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</si>
  <si>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</si>
  <si>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</si>
  <si>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</si>
  <si>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</si>
  <si>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</si>
  <si>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</si>
  <si>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</si>
  <si>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</si>
  <si>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</si>
  <si>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</si>
  <si>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</si>
  <si>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</si>
  <si>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</si>
  <si>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</si>
  <si>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</si>
  <si>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</si>
  <si>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</si>
  <si>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</si>
  <si>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</si>
  <si>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</si>
  <si>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</si>
  <si>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</si>
  <si>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</si>
  <si>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</si>
  <si>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</si>
  <si>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</si>
  <si>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</si>
  <si>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</si>
  <si>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</si>
  <si>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</si>
  <si>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</si>
  <si>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</si>
  <si>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</si>
  <si>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</si>
  <si>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</si>
  <si>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</si>
  <si>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</si>
  <si>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</si>
  <si>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</si>
  <si>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</si>
  <si>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</si>
  <si>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</si>
  <si>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</si>
  <si>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</si>
  <si>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</si>
  <si>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</si>
  <si>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</si>
  <si>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</si>
  <si>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</si>
  <si>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</si>
  <si>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</si>
  <si>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</si>
  <si>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</si>
  <si>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</si>
  <si>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</si>
  <si>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</si>
  <si>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</si>
  <si>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</si>
  <si>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</si>
  <si>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</si>
  <si>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</si>
  <si>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</si>
  <si>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</si>
  <si>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</si>
  <si>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</si>
  <si>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</si>
  <si>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</si>
  <si>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</si>
  <si>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</si>
  <si>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</si>
  <si>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</si>
  <si>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</si>
  <si>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</si>
  <si>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</si>
  <si>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</si>
  <si>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</si>
  <si>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</si>
  <si>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</si>
  <si>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</si>
  <si>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</si>
  <si>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</si>
  <si>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</si>
  <si>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</si>
  <si>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</si>
  <si>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</si>
  <si>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</si>
  <si>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</si>
  <si>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</si>
  <si>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</si>
  <si>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</si>
  <si>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</si>
  <si>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</si>
  <si>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</si>
  <si>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</si>
  <si>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</si>
  <si>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</si>
  <si>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</si>
  <si>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</si>
  <si>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</si>
  <si>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</si>
  <si>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</si>
  <si>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</si>
  <si>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</si>
  <si>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</si>
  <si>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</si>
  <si>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</si>
  <si>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</si>
  <si>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</si>
  <si>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</si>
  <si>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</si>
  <si>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</si>
  <si>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</si>
  <si>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</si>
  <si>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</si>
  <si>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</si>
  <si>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</si>
  <si>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</si>
  <si>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</si>
  <si>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</si>
  <si>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</si>
  <si>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</si>
  <si>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</si>
  <si>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</si>
  <si>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</si>
  <si>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</si>
  <si>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</si>
  <si>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</si>
  <si>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</si>
  <si>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</si>
  <si>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</si>
  <si>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</si>
  <si>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</si>
  <si>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</si>
  <si>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</si>
  <si>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</si>
  <si>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</si>
  <si>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</si>
  <si>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</si>
  <si>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</si>
  <si>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</si>
  <si>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</si>
  <si>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</si>
  <si>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</si>
  <si>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</si>
  <si>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</si>
  <si>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</si>
  <si>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</si>
  <si>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</si>
  <si>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</si>
  <si>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</si>
  <si>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</si>
  <si>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</si>
  <si>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</si>
  <si>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</si>
  <si>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</si>
  <si>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</si>
  <si>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</si>
  <si>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</si>
  <si>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</si>
  <si>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</si>
  <si>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</si>
  <si>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</si>
  <si>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</si>
  <si>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</si>
  <si>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</si>
  <si>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</si>
  <si>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</si>
  <si>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</si>
  <si>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</si>
  <si>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</si>
  <si>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</si>
  <si>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</si>
  <si>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</si>
  <si>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</si>
  <si>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</si>
  <si>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</si>
  <si>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</si>
  <si>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</si>
  <si>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</si>
  <si>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</si>
  <si>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</si>
  <si>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</si>
  <si>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</si>
  <si>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</si>
  <si>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</si>
  <si>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</si>
  <si>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</si>
  <si>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</si>
  <si>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</si>
  <si>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</si>
  <si>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</si>
  <si>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</si>
  <si>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</si>
  <si>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</si>
  <si>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</si>
  <si>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</si>
  <si>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</si>
  <si>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</si>
  <si>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</si>
  <si>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</si>
  <si>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</si>
  <si>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</si>
  <si>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</si>
  <si>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</si>
  <si>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</si>
  <si>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</si>
  <si>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</si>
  <si>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</si>
  <si>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</si>
  <si>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</si>
  <si>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</si>
  <si>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</si>
  <si>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</si>
  <si>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</si>
  <si>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</si>
  <si>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</si>
  <si>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</si>
  <si>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</si>
  <si>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</si>
  <si>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</si>
  <si>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</si>
  <si>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</si>
  <si>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</si>
  <si>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</si>
  <si>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</si>
  <si>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</si>
  <si>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</si>
  <si>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</si>
  <si>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</si>
  <si>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</si>
  <si>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</si>
  <si>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</si>
  <si>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</si>
  <si>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</si>
  <si>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</si>
  <si>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</si>
  <si>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</si>
  <si>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</si>
  <si>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</si>
  <si>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</si>
  <si>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</si>
  <si>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</si>
  <si>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</si>
  <si>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</si>
  <si>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</si>
  <si>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</si>
  <si>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</si>
  <si>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</si>
  <si>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</si>
  <si>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</si>
  <si>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</si>
  <si>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</si>
  <si>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</si>
  <si>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</si>
  <si>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</si>
  <si>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</si>
  <si>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</si>
  <si>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</si>
  <si>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</si>
  <si>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</si>
  <si>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</si>
  <si>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</si>
  <si>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</si>
  <si>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</si>
  <si>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</si>
  <si>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</si>
  <si>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</si>
  <si>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</si>
  <si>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</si>
  <si>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</si>
  <si>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</si>
  <si>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</si>
  <si>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</si>
  <si>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</si>
  <si>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</si>
  <si>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</si>
  <si>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</si>
  <si>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</si>
  <si>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</si>
  <si>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</si>
  <si>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</si>
  <si>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</si>
  <si>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</si>
  <si>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</si>
  <si>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</si>
  <si>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</si>
  <si>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</si>
  <si>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</si>
  <si>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</si>
  <si>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</si>
  <si>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</si>
  <si>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</si>
  <si>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</si>
  <si>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</si>
  <si>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</si>
  <si>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</si>
  <si>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</si>
  <si>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</si>
  <si>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</si>
  <si>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</si>
  <si>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</si>
  <si>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</si>
  <si>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</si>
  <si>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</si>
  <si>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</si>
  <si>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</si>
  <si>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</si>
  <si>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</si>
  <si>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</si>
  <si>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</si>
  <si>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</si>
  <si>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</si>
  <si>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</si>
  <si>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</si>
  <si>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</si>
  <si>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</si>
  <si>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</si>
  <si>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</si>
  <si>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</si>
  <si>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</si>
  <si>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</si>
  <si>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</si>
  <si>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</si>
  <si>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</si>
  <si>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</si>
  <si>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</si>
  <si>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</si>
  <si>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</si>
  <si>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</si>
  <si>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</si>
  <si>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</si>
  <si>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</si>
  <si>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</si>
  <si>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</si>
  <si>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</si>
  <si>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</si>
  <si>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</si>
  <si>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</si>
  <si>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</si>
  <si>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</si>
  <si>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</si>
  <si>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</si>
  <si>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</si>
  <si>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</si>
  <si>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</si>
  <si>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</si>
  <si>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</si>
  <si>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</si>
  <si>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</si>
  <si>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</si>
  <si>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</si>
  <si>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</si>
  <si>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</si>
  <si>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</si>
  <si>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</si>
  <si>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</si>
  <si>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</si>
  <si>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</si>
  <si>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</si>
  <si>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</si>
  <si>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</si>
  <si>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</si>
  <si>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</si>
  <si>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</si>
  <si>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</si>
  <si>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</si>
  <si>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</si>
  <si>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</si>
  <si>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</si>
  <si>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</si>
  <si>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</si>
  <si>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</si>
  <si>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</si>
  <si>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</si>
  <si>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</si>
  <si>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</si>
  <si>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</si>
  <si>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</si>
  <si>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</si>
  <si>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</si>
  <si>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</si>
  <si>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</si>
  <si>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</si>
  <si>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</si>
  <si>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</si>
  <si>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</si>
  <si>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</si>
  <si>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</si>
  <si>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</si>
  <si>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</si>
  <si>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</si>
  <si>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</si>
  <si>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</si>
  <si>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</si>
  <si>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</si>
  <si>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</si>
  <si>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</si>
  <si>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</si>
  <si>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</si>
  <si>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</si>
  <si>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</si>
  <si>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</si>
  <si>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</si>
  <si>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</si>
  <si>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</si>
  <si>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</si>
  <si>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</si>
  <si>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</si>
  <si>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</si>
  <si>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</si>
  <si>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</si>
  <si>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</si>
  <si>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</si>
  <si>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</si>
  <si>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</si>
  <si>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</si>
  <si>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</si>
  <si>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</si>
  <si>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</si>
  <si>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</si>
  <si>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</si>
  <si>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</si>
  <si>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</si>
  <si>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</si>
  <si>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</si>
  <si>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</si>
  <si>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</si>
  <si>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</si>
  <si>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</si>
  <si>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</si>
  <si>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</si>
  <si>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</si>
  <si>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</si>
  <si>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</si>
  <si>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</si>
  <si>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</si>
  <si>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</si>
  <si>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</si>
  <si>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</si>
  <si>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</si>
  <si>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</si>
  <si>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</si>
  <si>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</si>
  <si>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</si>
  <si>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</si>
  <si>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</si>
  <si>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</si>
  <si>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</si>
  <si>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</si>
  <si>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</si>
  <si>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</si>
  <si>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</si>
  <si>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</si>
  <si>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</si>
  <si>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</si>
  <si>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</si>
  <si>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</si>
  <si>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</si>
  <si>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</si>
  <si>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</si>
  <si>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</si>
  <si>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</si>
  <si>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</si>
  <si>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</si>
  <si>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</si>
  <si>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</si>
  <si>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</si>
  <si>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</si>
  <si>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</si>
  <si>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</si>
  <si>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</si>
  <si>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</si>
  <si>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</si>
  <si>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</si>
  <si>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</si>
  <si>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</si>
  <si>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</si>
  <si>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</si>
  <si>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</si>
  <si>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</si>
  <si>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</si>
  <si>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</si>
  <si>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</si>
  <si>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</si>
  <si>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</si>
  <si>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</si>
  <si>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</si>
  <si>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</si>
  <si>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</si>
  <si>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</si>
  <si>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</si>
  <si>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</si>
  <si>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</si>
  <si>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</si>
  <si>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</si>
  <si>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</si>
  <si>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</si>
  <si>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</si>
  <si>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</si>
  <si>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</si>
  <si>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</si>
  <si>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</si>
  <si>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</si>
  <si>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</si>
  <si>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</si>
  <si>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</si>
  <si>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</si>
  <si>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</si>
  <si>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</si>
  <si>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</si>
  <si>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</si>
  <si>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</si>
  <si>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</si>
  <si>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</si>
  <si>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</si>
  <si>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</si>
  <si>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</si>
  <si>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</si>
  <si>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</si>
  <si>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</si>
  <si>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</si>
  <si>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</si>
  <si>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</si>
  <si>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</si>
  <si>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</si>
  <si>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</si>
  <si>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</si>
  <si>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</si>
  <si>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</si>
  <si>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</si>
  <si>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</si>
  <si>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</si>
  <si>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</si>
  <si>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</si>
  <si>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</si>
  <si>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</si>
  <si>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</si>
  <si>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</si>
  <si>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</si>
  <si>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</si>
  <si>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</si>
  <si>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</si>
  <si>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</si>
  <si>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</si>
  <si>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</si>
  <si>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</si>
  <si>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</si>
  <si>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</si>
  <si>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</si>
  <si>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</si>
  <si>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</si>
  <si>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</si>
  <si>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</si>
  <si>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</si>
  <si>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</si>
  <si>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</si>
  <si>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</si>
  <si>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</si>
  <si>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</si>
  <si>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</si>
  <si>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</si>
  <si>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</si>
  <si>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</si>
  <si>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</si>
  <si>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</si>
  <si>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</si>
  <si>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</si>
  <si>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</si>
  <si>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</si>
  <si>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</si>
  <si>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</si>
  <si>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</si>
  <si>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</si>
  <si>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</si>
  <si>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</si>
  <si>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</si>
  <si>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</si>
  <si>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</si>
  <si>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</si>
  <si>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</si>
  <si>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</si>
  <si>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</si>
  <si>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</si>
  <si>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</si>
  <si>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</si>
  <si>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</si>
  <si>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</si>
  <si>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</si>
  <si>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</si>
  <si>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</si>
  <si>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</si>
  <si>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</si>
  <si>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</si>
  <si>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</si>
  <si>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</si>
  <si>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</si>
  <si>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</si>
  <si>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</si>
  <si>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</si>
  <si>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</si>
  <si>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</si>
  <si>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</si>
  <si>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</si>
  <si>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</si>
  <si>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</si>
  <si>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</si>
  <si>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</si>
  <si>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</si>
  <si>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</si>
  <si>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</si>
  <si>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</si>
  <si>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</si>
  <si>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</si>
  <si>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</si>
  <si>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</si>
  <si>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</si>
  <si>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</si>
  <si>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</si>
  <si>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</si>
  <si>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</si>
  <si>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</si>
  <si>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</si>
  <si>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</si>
  <si>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</si>
  <si>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</si>
  <si>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</si>
  <si>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</si>
  <si>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</si>
  <si>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</si>
  <si>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</si>
  <si>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</si>
  <si>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</si>
  <si>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</si>
  <si>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</si>
  <si>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</si>
  <si>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</si>
  <si>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</si>
  <si>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</si>
  <si>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</si>
  <si>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</si>
  <si>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</si>
  <si>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</si>
  <si>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</si>
  <si>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</si>
  <si>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</si>
  <si>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</si>
  <si>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</si>
  <si>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</si>
  <si>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</si>
  <si>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</si>
  <si>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</si>
  <si>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</si>
  <si>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</si>
  <si>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</si>
  <si>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</si>
  <si>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</si>
  <si>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</si>
  <si>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</si>
  <si>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</si>
  <si>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</si>
  <si>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</si>
  <si>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</si>
  <si>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</si>
  <si>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</si>
  <si>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</si>
  <si>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</si>
  <si>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</si>
  <si>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</si>
  <si>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</si>
  <si>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</si>
  <si>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</si>
  <si>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</si>
  <si>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</si>
  <si>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</si>
  <si>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</si>
  <si>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</si>
  <si>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</si>
  <si>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</si>
  <si>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</si>
  <si>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</si>
  <si>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</si>
  <si>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</si>
  <si>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</si>
  <si>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</si>
  <si>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</si>
  <si>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</si>
  <si>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</si>
  <si>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</si>
  <si>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</si>
  <si>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</si>
  <si>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</si>
  <si>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</si>
  <si>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</si>
  <si>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</si>
  <si>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</si>
  <si>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</si>
  <si>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</si>
  <si>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</si>
  <si>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</si>
  <si>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</si>
  <si>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</si>
  <si>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</si>
  <si>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</si>
  <si>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</si>
  <si>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</si>
  <si>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</si>
  <si>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</si>
  <si>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</si>
  <si>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</si>
  <si>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</si>
  <si>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</si>
  <si>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</si>
  <si>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</si>
  <si>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</si>
  <si>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</si>
  <si>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</si>
  <si>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</si>
  <si>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</si>
  <si>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</si>
  <si>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</si>
  <si>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</si>
  <si>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</si>
  <si>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</si>
  <si>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</si>
  <si>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</si>
  <si>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</si>
  <si>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</si>
  <si>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</si>
  <si>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</si>
  <si>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</si>
  <si>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</si>
  <si>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</si>
  <si>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</si>
  <si>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</si>
  <si>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</si>
  <si>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</si>
  <si>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</si>
  <si>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</si>
  <si>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</si>
  <si>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</si>
  <si>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</si>
  <si>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</si>
  <si>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</si>
  <si>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</si>
  <si>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</si>
  <si>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</si>
  <si>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</si>
  <si>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</si>
  <si>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</si>
  <si>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</si>
  <si>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</si>
  <si>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</si>
  <si>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</si>
  <si>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</si>
  <si>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</si>
  <si>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</si>
  <si>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</si>
  <si>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</si>
  <si>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</si>
  <si>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</si>
  <si>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</si>
  <si>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</si>
  <si>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</si>
  <si>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</si>
  <si>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</si>
  <si>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</si>
  <si>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</si>
  <si>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</si>
  <si>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</si>
  <si>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</si>
  <si>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</si>
  <si>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</si>
  <si>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</si>
  <si>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</si>
  <si>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</si>
  <si>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</si>
  <si>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</si>
  <si>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</si>
  <si>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</si>
  <si>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</si>
  <si>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</si>
  <si>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</si>
  <si>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</si>
  <si>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</si>
  <si>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</si>
  <si>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</si>
  <si>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</si>
  <si>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</si>
  <si>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</si>
  <si>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</si>
  <si>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</si>
  <si>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</si>
  <si>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</si>
  <si>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</si>
  <si>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</si>
  <si>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</si>
  <si>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</si>
  <si>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</si>
  <si>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</si>
  <si>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</si>
  <si>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</si>
  <si>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</si>
  <si>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</si>
  <si>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</si>
  <si>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</si>
  <si>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</si>
  <si>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</si>
  <si>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</si>
  <si>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</si>
  <si>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</si>
  <si>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</si>
  <si>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</si>
  <si>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</si>
  <si>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</si>
  <si>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</si>
  <si>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</si>
  <si>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</si>
  <si>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</si>
  <si>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</si>
  <si>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</si>
  <si>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</si>
  <si>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</si>
  <si>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</si>
  <si>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</si>
  <si>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</si>
  <si>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</si>
  <si>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</si>
  <si>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</si>
  <si>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</si>
  <si>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</si>
  <si>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</si>
  <si>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</si>
  <si>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</si>
  <si>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</si>
  <si>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</si>
  <si>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</si>
  <si>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</si>
  <si>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</si>
  <si>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</si>
  <si>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</si>
  <si>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</si>
  <si>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</si>
  <si>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</si>
  <si>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</si>
  <si>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</si>
  <si>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</si>
  <si>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</si>
  <si>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</si>
  <si>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</si>
  <si>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</si>
  <si>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</si>
  <si>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</si>
  <si>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</si>
  <si>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</si>
  <si>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</si>
  <si>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</si>
  <si>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</si>
  <si>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</si>
  <si>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</si>
  <si>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</si>
  <si>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</si>
  <si>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</si>
  <si>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</si>
  <si>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</si>
  <si>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</si>
  <si>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</si>
  <si>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</si>
  <si>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</si>
  <si>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</si>
  <si>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</si>
  <si>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</si>
  <si>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</si>
  <si>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</si>
  <si>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</si>
  <si>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</si>
  <si>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</si>
  <si>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</si>
  <si>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</si>
  <si>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</si>
  <si>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</si>
  <si>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</si>
  <si>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</si>
  <si>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</si>
  <si>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</si>
  <si>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</si>
  <si>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</si>
  <si>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</si>
  <si>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</si>
  <si>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</si>
  <si>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</si>
  <si>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</si>
  <si>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</si>
  <si>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</si>
  <si>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</si>
  <si>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</si>
  <si>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</si>
  <si>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</si>
  <si>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</si>
  <si>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</si>
  <si>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</si>
  <si>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</si>
  <si>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</si>
  <si>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</si>
  <si>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</si>
  <si>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</si>
  <si>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</si>
  <si>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</si>
  <si>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</si>
  <si>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</si>
  <si>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</si>
  <si>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</si>
  <si>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</si>
  <si>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</si>
  <si>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</si>
  <si>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</si>
  <si>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</si>
  <si>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</si>
  <si>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</si>
  <si>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</si>
  <si>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</si>
  <si>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</si>
  <si>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</si>
  <si>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</si>
  <si>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</si>
  <si>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</si>
  <si>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</si>
  <si>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</si>
  <si>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</si>
  <si>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</si>
  <si>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</si>
  <si>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</si>
  <si>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</si>
  <si>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</si>
  <si>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</si>
  <si>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</si>
  <si>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</si>
  <si>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</si>
  <si>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</si>
  <si>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</si>
  <si>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</si>
  <si>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</si>
  <si>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</si>
  <si>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</si>
  <si>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</si>
  <si>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</si>
  <si>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</si>
  <si>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</si>
  <si>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</si>
  <si>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</si>
  <si>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</si>
  <si>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</si>
  <si>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</si>
  <si>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</si>
  <si>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</si>
  <si>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</si>
  <si>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</si>
  <si>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</si>
  <si>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</si>
  <si>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</si>
  <si>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</si>
  <si>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</si>
  <si>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</si>
  <si>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</si>
  <si>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</si>
  <si>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</si>
  <si>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</si>
  <si>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</si>
  <si>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</si>
  <si>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</si>
  <si>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</si>
  <si>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</si>
  <si>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</si>
  <si>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</si>
  <si>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</si>
  <si>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</si>
  <si>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</si>
  <si>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</si>
  <si>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</si>
  <si>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</si>
  <si>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</si>
  <si>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</si>
  <si>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</si>
  <si>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</si>
  <si>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</si>
  <si>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</si>
  <si>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</si>
  <si>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</si>
  <si>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</si>
  <si>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</si>
  <si>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</si>
  <si>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</si>
  <si>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</si>
  <si>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</si>
  <si>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</si>
  <si>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</si>
  <si>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</si>
  <si>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</si>
  <si>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</si>
  <si>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</si>
  <si>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</si>
  <si>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</si>
  <si>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</si>
  <si>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</si>
  <si>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</si>
  <si>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</si>
  <si>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</si>
  <si>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</si>
  <si>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</si>
  <si>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</si>
  <si>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</si>
  <si>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</si>
  <si>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</si>
  <si>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</si>
  <si>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</si>
  <si>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</si>
  <si>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</si>
  <si>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</si>
  <si>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</si>
  <si>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</si>
  <si>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</si>
  <si>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</si>
  <si>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</si>
  <si>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</si>
  <si>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</si>
  <si>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</si>
  <si>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</si>
  <si>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</si>
  <si>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</si>
  <si>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</si>
  <si>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</si>
  <si>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</si>
  <si>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</si>
  <si>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</si>
  <si>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</si>
  <si>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</si>
  <si>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</si>
  <si>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</si>
  <si>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</si>
  <si>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</si>
  <si>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</si>
  <si>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</si>
  <si>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</si>
  <si>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</si>
  <si>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</si>
  <si>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</si>
  <si>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</si>
  <si>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</si>
  <si>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</si>
  <si>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</si>
  <si>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</si>
  <si>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</si>
  <si>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</si>
  <si>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</si>
  <si>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</si>
  <si>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</si>
  <si>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</si>
  <si>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</si>
  <si>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</si>
  <si>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</si>
  <si>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</si>
  <si>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</si>
  <si>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</si>
  <si>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</si>
  <si>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</si>
  <si>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</si>
  <si>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</si>
  <si>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</si>
  <si>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</si>
  <si>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</si>
  <si>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</si>
  <si>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</si>
  <si>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</si>
  <si>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</si>
  <si>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</si>
  <si>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</si>
  <si>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</si>
  <si>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</si>
  <si>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</si>
  <si>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</si>
  <si>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</si>
  <si>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</si>
  <si>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</si>
  <si>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</si>
  <si>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</si>
  <si>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</si>
  <si>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</si>
  <si>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</si>
  <si>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</si>
  <si>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</si>
  <si>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</si>
  <si>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</si>
  <si>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</si>
  <si>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</si>
  <si>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</si>
  <si>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</si>
  <si>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</si>
  <si>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</si>
  <si>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</si>
  <si>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</si>
  <si>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</si>
  <si>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</si>
  <si>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</si>
  <si>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</si>
  <si>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</si>
  <si>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</si>
  <si>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</si>
  <si>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</si>
  <si>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</si>
  <si>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</si>
  <si>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</si>
  <si>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</si>
  <si>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</si>
  <si>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</si>
  <si>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</si>
  <si>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</si>
  <si>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</si>
  <si>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</si>
  <si>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</si>
  <si>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</si>
  <si>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</si>
  <si>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</si>
  <si>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</si>
  <si>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</si>
  <si>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</si>
  <si>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</si>
  <si>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</si>
  <si>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</si>
  <si>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</si>
  <si>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</si>
  <si>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</si>
  <si>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</si>
  <si>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</si>
  <si>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</si>
  <si>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</si>
  <si>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</si>
  <si>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</si>
  <si>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</si>
  <si>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</si>
  <si>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</si>
  <si>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</si>
  <si>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</si>
  <si>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</si>
  <si>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</si>
  <si>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</si>
  <si>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</si>
  <si>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</si>
  <si>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</si>
  <si>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</si>
  <si>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</si>
  <si>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</si>
  <si>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</si>
  <si>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</si>
  <si>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</si>
  <si>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</si>
  <si>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</si>
  <si>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</si>
  <si>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</si>
  <si>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</si>
  <si>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</si>
  <si>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</si>
  <si>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</si>
  <si>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</si>
  <si>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</si>
  <si>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</si>
  <si>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</si>
  <si>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</si>
  <si>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</si>
  <si>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</si>
  <si>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</si>
  <si>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</si>
  <si>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</si>
  <si>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</si>
  <si>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</si>
  <si>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</si>
  <si>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</si>
  <si>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</si>
  <si>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</si>
  <si>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</si>
  <si>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</si>
  <si>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</si>
  <si>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</si>
  <si>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</si>
  <si>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</si>
  <si>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</si>
  <si>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</si>
  <si>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</si>
  <si>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</si>
  <si>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</si>
  <si>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</si>
  <si>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</si>
  <si>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</si>
  <si>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</si>
  <si>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</si>
  <si>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</si>
  <si>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</si>
  <si>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</si>
  <si>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</si>
  <si>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</si>
  <si>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</si>
  <si>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</si>
  <si>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</si>
  <si>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</si>
  <si>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</si>
  <si>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</si>
  <si>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</si>
  <si>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</si>
  <si>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</si>
  <si>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</si>
  <si>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</si>
  <si>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</si>
  <si>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</si>
  <si>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</si>
  <si>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</si>
  <si>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</si>
  <si>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</si>
  <si>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</si>
  <si>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</si>
  <si>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</si>
  <si>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</si>
  <si>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</si>
  <si>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</si>
  <si>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</si>
  <si>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</si>
  <si>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</si>
  <si>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</si>
  <si>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</si>
  <si>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</si>
  <si>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</si>
  <si>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</si>
  <si>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</si>
  <si>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</si>
  <si>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</si>
  <si>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</si>
  <si>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</si>
  <si>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</si>
  <si>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</si>
  <si>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</si>
  <si>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</si>
  <si>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</si>
  <si>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</si>
  <si>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</si>
  <si>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</si>
  <si>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</si>
  <si>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</si>
  <si>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</si>
  <si>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</si>
  <si>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</si>
  <si>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</si>
  <si>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</si>
  <si>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</si>
  <si>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</si>
  <si>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</si>
  <si>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</si>
  <si>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</si>
  <si>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</si>
  <si>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</si>
  <si>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</si>
  <si>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</si>
  <si>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</si>
  <si>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</si>
  <si>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</si>
  <si>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</si>
  <si>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</si>
  <si>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</si>
  <si>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</si>
  <si>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</si>
  <si>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</si>
  <si>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</si>
  <si>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</si>
  <si>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</si>
  <si>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</si>
  <si>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</si>
  <si>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</si>
  <si>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</si>
  <si>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</si>
  <si>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</si>
  <si>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</si>
  <si>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</si>
  <si>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</si>
  <si>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</si>
  <si>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</si>
  <si>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</si>
  <si>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</si>
  <si>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</si>
  <si>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</si>
  <si>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</si>
  <si>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</si>
  <si>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</si>
  <si>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</si>
  <si>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</si>
  <si>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</si>
  <si>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</si>
  <si>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</si>
  <si>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</si>
  <si>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</si>
  <si>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</si>
  <si>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</si>
  <si>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</si>
  <si>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</si>
  <si>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</si>
  <si>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</si>
  <si>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</si>
  <si>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</si>
  <si>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</si>
  <si>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</si>
  <si>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</si>
  <si>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</si>
  <si>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</si>
  <si>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</si>
  <si>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</si>
  <si>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</si>
  <si>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</si>
  <si>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</si>
  <si>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</si>
  <si>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</si>
  <si>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</si>
  <si>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</si>
  <si>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</si>
  <si>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</si>
  <si>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</si>
  <si>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</si>
  <si>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</si>
  <si>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</si>
  <si>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</si>
  <si>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</si>
  <si>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</si>
  <si>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</si>
  <si>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</si>
  <si>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</si>
  <si>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</si>
  <si>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</si>
  <si>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</si>
  <si>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</si>
  <si>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</si>
  <si>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</si>
  <si>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</si>
  <si>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</si>
  <si>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</si>
  <si>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</si>
  <si>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</si>
  <si>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</si>
  <si>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</si>
  <si>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</si>
  <si>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</si>
  <si>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</si>
  <si>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</si>
  <si>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</si>
  <si>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</si>
  <si>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</si>
  <si>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</si>
  <si>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</si>
  <si>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</si>
  <si>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</si>
  <si>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</si>
  <si>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</si>
  <si>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</si>
  <si>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</si>
  <si>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</si>
  <si>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</si>
  <si>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</si>
  <si>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</si>
  <si>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</si>
  <si>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</si>
  <si>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</si>
  <si>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</si>
  <si>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</si>
  <si>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</si>
  <si>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</si>
  <si>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</si>
  <si>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</si>
  <si>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</si>
  <si>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</si>
  <si>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</si>
  <si>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</si>
  <si>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</si>
  <si>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</si>
  <si>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</si>
  <si>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</si>
  <si>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</si>
  <si>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</si>
  <si>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</si>
  <si>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</si>
  <si>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</si>
  <si>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</si>
  <si>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</si>
  <si>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</si>
  <si>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</si>
  <si>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</si>
  <si>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</si>
  <si>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</si>
  <si>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</si>
  <si>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</si>
  <si>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</si>
  <si>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</si>
  <si>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</si>
  <si>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</si>
  <si>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</si>
  <si>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</si>
  <si>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</si>
  <si>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</si>
  <si>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</si>
  <si>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</si>
  <si>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</si>
  <si>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</si>
  <si>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</si>
  <si>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</si>
  <si>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</si>
  <si>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</si>
  <si>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</si>
  <si>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</si>
  <si>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</si>
  <si>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</si>
  <si>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</si>
  <si>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</si>
  <si>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</si>
  <si>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</si>
  <si>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</si>
  <si>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</si>
  <si>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</si>
  <si>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</si>
  <si>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</si>
  <si>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</si>
  <si>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</si>
  <si>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</si>
  <si>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</si>
  <si>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</si>
  <si>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</si>
  <si>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</si>
  <si>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</si>
  <si>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</si>
  <si>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</si>
  <si>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</si>
  <si>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</si>
  <si>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</si>
  <si>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</si>
  <si>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</si>
  <si>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</si>
  <si>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</si>
  <si>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</si>
  <si>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</si>
  <si>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</si>
  <si>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</si>
  <si>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</si>
  <si>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</si>
  <si>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</si>
  <si>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</si>
  <si>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</si>
  <si>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</si>
  <si>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</si>
  <si>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</si>
  <si>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</si>
  <si>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</si>
  <si>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</si>
  <si>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</si>
  <si>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</si>
  <si>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</si>
  <si>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</si>
  <si>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</si>
  <si>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</si>
  <si>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</si>
  <si>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</si>
  <si>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</si>
  <si>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</si>
  <si>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</si>
  <si>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</si>
  <si>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</si>
  <si>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</si>
  <si>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</si>
  <si>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</si>
  <si>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</si>
  <si>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</si>
  <si>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</si>
  <si>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</si>
  <si>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</si>
  <si>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</si>
  <si>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</si>
  <si>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</si>
  <si>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</si>
  <si>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</si>
  <si>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</si>
  <si>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</si>
  <si>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</si>
  <si>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</si>
  <si>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</si>
  <si>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</si>
  <si>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</si>
  <si>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</si>
  <si>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</si>
  <si>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</si>
  <si>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</si>
  <si>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</si>
  <si>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</si>
  <si>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</si>
  <si>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</si>
  <si>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</si>
  <si>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</si>
  <si>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</si>
  <si>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</si>
  <si>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</si>
  <si>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</si>
  <si>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</si>
  <si>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</si>
  <si>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</si>
  <si>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</si>
  <si>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</si>
  <si>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</si>
  <si>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</si>
  <si>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</si>
  <si>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</si>
  <si>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</si>
  <si>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</si>
  <si>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</si>
  <si>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</si>
  <si>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</si>
  <si>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</si>
  <si>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</si>
  <si>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</si>
  <si>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</si>
  <si>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</si>
  <si>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</si>
  <si>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</si>
  <si>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</si>
  <si>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</si>
  <si>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</si>
  <si>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</si>
  <si>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</si>
  <si>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</si>
  <si>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</si>
  <si>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</si>
  <si>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</si>
  <si>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</si>
  <si>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</si>
  <si>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</si>
  <si>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</si>
  <si>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</si>
  <si>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</si>
  <si>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</si>
  <si>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</si>
  <si>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</si>
  <si>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</si>
  <si>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</si>
  <si>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</si>
  <si>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</si>
  <si>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</si>
  <si>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</si>
  <si>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</si>
  <si>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</si>
  <si>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</si>
  <si>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</si>
  <si>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</si>
  <si>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</si>
  <si>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</si>
  <si>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</si>
  <si>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</si>
  <si>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</si>
  <si>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</si>
  <si>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</si>
  <si>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</si>
  <si>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</si>
  <si>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</si>
  <si>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</si>
  <si>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</si>
  <si>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</si>
  <si>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</si>
  <si>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</si>
  <si>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</si>
  <si>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</si>
  <si>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</si>
  <si>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</si>
  <si>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</si>
  <si>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</si>
  <si>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</si>
  <si>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</si>
  <si>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</si>
  <si>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</si>
  <si>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</si>
  <si>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</si>
  <si>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</si>
  <si>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</si>
  <si>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</si>
  <si>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</si>
  <si>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</si>
  <si>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</si>
  <si>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</si>
  <si>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</si>
  <si>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</si>
  <si>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</si>
  <si>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</si>
  <si>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</si>
  <si>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</si>
  <si>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</si>
  <si>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</si>
  <si>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</si>
  <si>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</si>
  <si>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</si>
  <si>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</si>
  <si>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</si>
  <si>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</si>
  <si>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</si>
  <si>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</si>
  <si>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</si>
  <si>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</si>
  <si>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</si>
  <si>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</si>
  <si>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</si>
  <si>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</si>
  <si>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</si>
  <si>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</si>
  <si>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</si>
  <si>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</si>
  <si>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</si>
  <si>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</si>
  <si>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</si>
  <si>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</si>
  <si>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</si>
  <si>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</si>
  <si>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</si>
  <si>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</si>
  <si>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</si>
  <si>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</si>
  <si>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</si>
  <si>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</si>
  <si>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</si>
  <si>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</si>
  <si>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</si>
  <si>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</si>
  <si>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</si>
  <si>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</si>
  <si>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</si>
  <si>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</si>
  <si>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</si>
  <si>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</si>
  <si>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</si>
  <si>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</si>
  <si>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</si>
  <si>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</si>
  <si>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</si>
  <si>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</si>
  <si>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</si>
  <si>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</si>
  <si>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</si>
  <si>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</si>
  <si>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</si>
  <si>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</si>
  <si>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</si>
  <si>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</si>
  <si>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</si>
  <si>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</si>
  <si>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</si>
  <si>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</si>
  <si>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</si>
  <si>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</si>
  <si>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</si>
  <si>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</si>
  <si>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</si>
  <si>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</si>
  <si>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</si>
  <si>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</si>
  <si>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</si>
  <si>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</si>
  <si>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</si>
  <si>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</si>
  <si>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</si>
  <si>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</si>
  <si>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</si>
  <si>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</si>
  <si>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</si>
  <si>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</si>
  <si>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</si>
  <si>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</si>
  <si>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</si>
  <si>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</si>
  <si>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</si>
  <si>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</si>
  <si>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</si>
  <si>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</si>
  <si>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</si>
  <si>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</si>
  <si>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</si>
  <si>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</si>
  <si>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</si>
  <si>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</si>
  <si>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</si>
  <si>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</si>
  <si>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</si>
  <si>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</si>
  <si>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</si>
  <si>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</si>
  <si>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</si>
  <si>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</si>
  <si>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</si>
  <si>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</si>
  <si>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</si>
  <si>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</si>
  <si>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</si>
  <si>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</si>
  <si>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</si>
  <si>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</si>
  <si>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</si>
  <si>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</si>
  <si>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</si>
  <si>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</si>
  <si>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</si>
  <si>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</si>
  <si>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</si>
  <si>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</si>
  <si>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</si>
  <si>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</si>
  <si>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</si>
  <si>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</si>
  <si>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</si>
  <si>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</si>
  <si>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</si>
  <si>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</si>
  <si>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</si>
  <si>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</si>
  <si>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</si>
  <si>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</si>
  <si>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</si>
  <si>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</si>
  <si>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</si>
  <si>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</si>
  <si>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</si>
  <si>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</si>
  <si>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</si>
  <si>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</si>
  <si>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</si>
  <si>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</si>
  <si>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</si>
  <si>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</si>
  <si>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</si>
  <si>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</si>
  <si>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</si>
  <si>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</si>
  <si>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</si>
  <si>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</si>
  <si>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</si>
  <si>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</si>
  <si>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</si>
  <si>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</si>
  <si>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</si>
  <si>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</si>
  <si>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</si>
  <si>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</si>
  <si>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</si>
  <si>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</si>
  <si>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</si>
  <si>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</si>
  <si>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</si>
  <si>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</si>
  <si>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</si>
  <si>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</si>
  <si>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</si>
  <si>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</si>
  <si>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</si>
  <si>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</si>
  <si>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</si>
  <si>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</si>
  <si>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</si>
  <si>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</si>
  <si>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</si>
  <si>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</si>
  <si>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</si>
  <si>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</si>
  <si>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</si>
  <si>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</si>
  <si>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</si>
  <si>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</si>
  <si>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</si>
  <si>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</si>
  <si>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</si>
  <si>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</si>
  <si>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</si>
  <si>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</si>
  <si>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</si>
  <si>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</si>
  <si>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</si>
  <si>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</si>
  <si>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</si>
  <si>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</si>
  <si>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</si>
  <si>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</si>
  <si>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</si>
  <si>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</si>
  <si>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</si>
  <si>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</si>
  <si>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</si>
  <si>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</si>
  <si>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</si>
  <si>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</si>
  <si>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</si>
  <si>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</si>
  <si>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</si>
  <si>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</si>
  <si>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</si>
  <si>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</si>
  <si>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</si>
  <si>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</si>
  <si>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</si>
  <si>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</si>
  <si>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</si>
  <si>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</si>
  <si>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</si>
  <si>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</si>
  <si>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</si>
  <si>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</si>
  <si>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</si>
  <si>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</si>
  <si>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</si>
  <si>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</si>
  <si>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</si>
  <si>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</si>
  <si>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</si>
  <si>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</si>
  <si>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</si>
  <si>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</si>
  <si>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</si>
  <si>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</si>
  <si>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</si>
  <si>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</si>
  <si>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</si>
  <si>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</si>
  <si>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</si>
  <si>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</si>
  <si>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</si>
  <si>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</si>
  <si>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</si>
  <si>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</si>
  <si>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</si>
  <si>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</si>
  <si>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</si>
  <si>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</si>
  <si>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</si>
  <si>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</si>
  <si>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</si>
  <si>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</si>
  <si>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</si>
  <si>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</si>
  <si>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</si>
  <si>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</si>
  <si>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</si>
  <si>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</si>
  <si>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</si>
  <si>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</si>
  <si>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</si>
  <si>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</si>
  <si>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</si>
  <si>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</si>
  <si>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</si>
  <si>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</si>
  <si>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</si>
  <si>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</si>
  <si>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</si>
  <si>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</si>
  <si>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</si>
  <si>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</si>
  <si>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</si>
  <si>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</si>
  <si>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</si>
  <si>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</si>
  <si>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</si>
  <si>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</si>
  <si>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</si>
  <si>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</si>
  <si>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</si>
  <si>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</si>
  <si>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</si>
  <si>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</si>
  <si>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</si>
  <si>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</si>
  <si>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</si>
  <si>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</si>
  <si>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</si>
  <si>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</si>
  <si>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</si>
  <si>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</si>
  <si>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</si>
  <si>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</si>
  <si>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</si>
  <si>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</si>
  <si>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</si>
  <si>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</si>
  <si>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</si>
  <si>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</si>
  <si>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</si>
  <si>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</si>
  <si>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</si>
  <si>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</si>
  <si>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</si>
  <si>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</si>
  <si>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</si>
  <si>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</si>
  <si>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</si>
  <si>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</si>
  <si>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</si>
  <si>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</si>
  <si>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</si>
  <si>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</si>
  <si>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</si>
  <si>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</si>
  <si>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</si>
  <si>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</si>
  <si>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</si>
  <si>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</si>
  <si>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</si>
  <si>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</si>
  <si>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</si>
  <si>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</si>
  <si>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</si>
  <si>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</si>
  <si>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</si>
  <si>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</si>
  <si>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</si>
  <si>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</si>
  <si>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</si>
  <si>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</si>
  <si>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</si>
  <si>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</si>
  <si>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</si>
  <si>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</si>
  <si>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</si>
  <si>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</si>
  <si>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</si>
  <si>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</si>
  <si>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</si>
  <si>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</si>
  <si>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</si>
  <si>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</si>
  <si>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</si>
  <si>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</si>
  <si>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</si>
  <si>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</si>
  <si>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</si>
  <si>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</si>
  <si>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</si>
  <si>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</si>
  <si>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</si>
  <si>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</si>
  <si>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</si>
  <si>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</si>
  <si>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</si>
  <si>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</si>
  <si>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</si>
  <si>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</si>
  <si>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</si>
  <si>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</si>
  <si>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</si>
  <si>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</si>
  <si>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</si>
  <si>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</si>
  <si>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</si>
  <si>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</si>
  <si>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</si>
  <si>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</si>
  <si>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</si>
  <si>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</si>
  <si>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</si>
  <si>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</si>
  <si>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</si>
  <si>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</si>
  <si>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</si>
  <si>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</si>
  <si>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</si>
  <si>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</si>
  <si>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</si>
  <si>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</si>
  <si>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</si>
  <si>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</si>
  <si>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</si>
  <si>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</si>
  <si>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</si>
  <si>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</si>
  <si>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</si>
  <si>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</si>
  <si>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</si>
  <si>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</si>
  <si>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</si>
  <si>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</si>
  <si>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</si>
  <si>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</si>
  <si>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</si>
  <si>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</si>
  <si>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</si>
  <si>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</si>
  <si>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</si>
  <si>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</si>
  <si>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</si>
  <si>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</si>
  <si>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</si>
  <si>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</si>
  <si>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</si>
  <si>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</si>
  <si>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</si>
  <si>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</si>
  <si>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</si>
  <si>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</si>
  <si>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</si>
  <si>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</si>
  <si>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</si>
  <si>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</si>
  <si>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</si>
  <si>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</si>
  <si>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</si>
  <si>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</si>
  <si>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</si>
  <si>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</si>
  <si>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</si>
  <si>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</si>
  <si>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</si>
  <si>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</si>
  <si>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</si>
  <si>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</si>
  <si>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</si>
  <si>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</si>
  <si>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</si>
  <si>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</si>
  <si>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</si>
  <si>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</si>
  <si>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</si>
  <si>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</si>
  <si>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</si>
  <si>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</si>
  <si>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</si>
  <si>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</si>
  <si>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</si>
  <si>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</si>
  <si>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</si>
  <si>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</si>
  <si>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</si>
  <si>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</si>
  <si>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</si>
  <si>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</si>
  <si>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</si>
  <si>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</si>
  <si>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</si>
  <si>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</si>
  <si>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</si>
  <si>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</si>
  <si>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</si>
  <si>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</si>
  <si>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</si>
  <si>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</si>
  <si>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</si>
  <si>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</si>
  <si>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</si>
  <si>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</si>
  <si>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</si>
  <si>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</si>
  <si>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</si>
  <si>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</si>
  <si>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</si>
  <si>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</si>
  <si>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</si>
  <si>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</si>
  <si>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</si>
  <si>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</si>
  <si>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</si>
  <si>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</si>
  <si>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</si>
  <si>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</si>
  <si>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</si>
  <si>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</si>
  <si>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</si>
  <si>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</si>
  <si>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</si>
  <si>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</si>
  <si>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</si>
  <si>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</si>
  <si>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</si>
  <si>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</si>
  <si>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</si>
  <si>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</si>
  <si>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</si>
  <si>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</si>
  <si>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</si>
  <si>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</si>
  <si>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</si>
  <si>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</si>
  <si>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</si>
  <si>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</si>
  <si>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</si>
  <si>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</si>
  <si>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</si>
  <si>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</si>
  <si>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</si>
  <si>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</si>
  <si>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</si>
  <si>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</si>
  <si>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</si>
  <si>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</si>
  <si>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</si>
  <si>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</si>
  <si>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</si>
  <si>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</si>
  <si>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</si>
  <si>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</si>
  <si>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</si>
  <si>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</si>
  <si>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</si>
  <si>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</si>
  <si>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</si>
  <si>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</si>
  <si>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</si>
  <si>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</si>
  <si>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</si>
  <si>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</si>
  <si>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</si>
  <si>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</si>
  <si>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</si>
  <si>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</si>
  <si>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</si>
  <si>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</si>
  <si>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</si>
  <si>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</si>
  <si>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</si>
  <si>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</si>
  <si>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</si>
  <si>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</si>
  <si>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</si>
  <si>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</si>
  <si>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</si>
  <si>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</si>
  <si>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</si>
  <si>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</si>
  <si>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</si>
  <si>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</si>
  <si>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</si>
  <si>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</si>
  <si>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</si>
  <si>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</si>
  <si>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</si>
  <si>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</si>
  <si>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</si>
  <si>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</si>
  <si>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</si>
  <si>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</si>
  <si>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</si>
  <si>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</si>
  <si>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</si>
  <si>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</si>
  <si>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</si>
  <si>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</si>
  <si>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</si>
  <si>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</si>
  <si>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</si>
  <si>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</si>
  <si>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</si>
  <si>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</si>
  <si>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</si>
  <si>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</si>
  <si>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</si>
  <si>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</si>
  <si>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</si>
  <si>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</si>
  <si>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</si>
  <si>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</si>
  <si>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</si>
  <si>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</si>
  <si>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</si>
  <si>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</si>
  <si>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</si>
  <si>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</si>
  <si>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</si>
  <si>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</si>
  <si>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</si>
  <si>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</si>
  <si>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</si>
  <si>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</si>
  <si>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</si>
  <si>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</si>
  <si>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</si>
  <si>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</si>
  <si>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</si>
  <si>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</si>
  <si>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</si>
  <si>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</si>
  <si>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</si>
  <si>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</si>
  <si>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</si>
  <si>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</si>
  <si>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</si>
  <si>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</si>
  <si>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</si>
  <si>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</si>
  <si>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</si>
  <si>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</si>
  <si>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</si>
  <si>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</si>
  <si>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</si>
  <si>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</si>
  <si>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</si>
  <si>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</si>
  <si>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</si>
  <si>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</si>
  <si>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</si>
  <si>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</si>
  <si>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</si>
  <si>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</si>
  <si>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</si>
  <si>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</si>
  <si>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</si>
  <si>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</si>
  <si>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</si>
  <si>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</si>
  <si>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</si>
  <si>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</si>
  <si>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</si>
  <si>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</si>
  <si>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</si>
  <si>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</si>
  <si>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</si>
  <si>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</si>
  <si>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</si>
  <si>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</si>
  <si>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</si>
  <si>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</si>
  <si>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</si>
  <si>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</si>
  <si>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</si>
  <si>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</si>
  <si>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</si>
  <si>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</si>
  <si>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</si>
  <si>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</si>
  <si>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</si>
  <si>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</si>
  <si>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</si>
  <si>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</si>
  <si>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</si>
  <si>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</si>
  <si>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</si>
  <si>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</si>
  <si>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</si>
  <si>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</si>
  <si>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</si>
  <si>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</si>
  <si>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</si>
  <si>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</si>
  <si>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</si>
  <si>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</si>
  <si>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</si>
  <si>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</si>
  <si>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</si>
  <si>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</si>
  <si>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</si>
  <si>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</si>
  <si>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</si>
  <si>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</si>
  <si>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</si>
  <si>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</si>
  <si>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</si>
  <si>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</si>
  <si>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</si>
  <si>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</si>
  <si>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</si>
  <si>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</si>
  <si>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</si>
  <si>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</si>
  <si>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</si>
  <si>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</si>
  <si>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</si>
  <si>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</si>
  <si>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</si>
  <si>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</si>
  <si>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</si>
  <si>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</si>
  <si>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</si>
  <si>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</si>
  <si>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</si>
  <si>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</si>
  <si>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</si>
  <si>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</si>
  <si>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</si>
  <si>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</si>
  <si>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</si>
  <si>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</si>
  <si>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</si>
  <si>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</si>
  <si>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</si>
  <si>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</si>
  <si>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</si>
  <si>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</si>
  <si>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</si>
  <si>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</si>
  <si>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</si>
  <si>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</si>
  <si>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</si>
  <si>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</si>
  <si>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</si>
  <si>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</si>
  <si>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</si>
  <si>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</si>
  <si>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</si>
  <si>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</si>
  <si>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</si>
  <si>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</si>
  <si>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</si>
  <si>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</si>
  <si>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</si>
  <si>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</si>
  <si>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</si>
  <si>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</si>
  <si>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</si>
  <si>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</si>
  <si>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</si>
  <si>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</si>
  <si>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</si>
  <si>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</si>
  <si>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</si>
  <si>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</si>
  <si>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</si>
  <si>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</si>
  <si>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</si>
  <si>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</si>
  <si>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</si>
  <si>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</si>
  <si>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</si>
  <si>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</si>
  <si>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</si>
  <si>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</si>
  <si>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</si>
  <si>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</si>
  <si>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</si>
  <si>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</si>
  <si>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</si>
  <si>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</si>
  <si>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</si>
  <si>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</si>
  <si>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</si>
  <si>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</si>
  <si>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</si>
  <si>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</si>
  <si>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</si>
  <si>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</si>
  <si>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</si>
  <si>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</si>
  <si>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</si>
  <si>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</si>
  <si>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</si>
  <si>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</si>
  <si>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</si>
  <si>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</si>
  <si>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</si>
  <si>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</si>
  <si>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</si>
  <si>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</si>
  <si>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</si>
  <si>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</si>
  <si>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</si>
  <si>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</si>
  <si>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</si>
  <si>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</si>
  <si>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</si>
  <si>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</si>
  <si>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</si>
  <si>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</si>
  <si>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</si>
  <si>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</si>
  <si>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</si>
  <si>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</si>
  <si>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</si>
  <si>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</si>
  <si>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</si>
  <si>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</si>
  <si>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</si>
  <si>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</si>
  <si>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</si>
  <si>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</si>
  <si>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</si>
  <si>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</si>
  <si>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</si>
  <si>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</si>
  <si>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</si>
  <si>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</si>
  <si>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</si>
  <si>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</si>
  <si>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</si>
  <si>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</si>
  <si>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</si>
  <si>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</si>
  <si>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</si>
  <si>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</si>
  <si>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</si>
  <si>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</si>
  <si>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</si>
  <si>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</si>
  <si>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</si>
  <si>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</si>
  <si>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</si>
  <si>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</si>
  <si>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</si>
  <si>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</si>
  <si>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</si>
  <si>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</si>
  <si>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</si>
  <si>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</si>
  <si>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</si>
  <si>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</si>
  <si>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</si>
  <si>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</si>
  <si>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</si>
  <si>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</si>
  <si>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</si>
  <si>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</si>
  <si>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</si>
  <si>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</si>
  <si>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</si>
  <si>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</si>
  <si>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</si>
  <si>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</si>
  <si>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</si>
  <si>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</si>
  <si>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</si>
  <si>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</si>
  <si>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</si>
  <si>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</si>
  <si>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</si>
  <si>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</si>
  <si>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</si>
  <si>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</si>
  <si>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</si>
  <si>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</si>
  <si>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</si>
  <si>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</si>
  <si>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</si>
  <si>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</si>
  <si>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</si>
  <si>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</si>
  <si>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</si>
  <si>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</si>
  <si>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</si>
  <si>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</si>
  <si>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</si>
  <si>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</si>
  <si>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</si>
  <si>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</si>
  <si>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</si>
  <si>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</si>
  <si>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</si>
  <si>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</si>
  <si>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</si>
  <si>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</si>
  <si>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</si>
  <si>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</si>
  <si>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</si>
  <si>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</si>
  <si>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</si>
  <si>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</si>
  <si>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</si>
  <si>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</si>
  <si>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</si>
  <si>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</si>
  <si>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</si>
  <si>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</si>
  <si>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</si>
  <si>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</si>
  <si>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</si>
  <si>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</si>
  <si>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</si>
  <si>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</si>
  <si>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</si>
  <si>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</si>
  <si>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</si>
  <si>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</si>
  <si>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</si>
  <si>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</si>
  <si>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</si>
  <si>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</si>
  <si>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</si>
  <si>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</si>
  <si>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</si>
  <si>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</si>
  <si>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</si>
  <si>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</si>
  <si>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</si>
  <si>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</si>
  <si>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</si>
  <si>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</si>
  <si>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</si>
  <si>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</si>
  <si>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</si>
  <si>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</si>
  <si>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</si>
  <si>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</si>
  <si>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</si>
  <si>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</si>
  <si>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</si>
  <si>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</si>
  <si>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</si>
  <si>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</si>
  <si>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</si>
  <si>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</si>
  <si>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</si>
  <si>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</si>
  <si>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</si>
  <si>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</si>
  <si>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</si>
  <si>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</si>
  <si>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</si>
  <si>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</si>
  <si>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</si>
  <si>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</si>
  <si>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</si>
  <si>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</si>
  <si>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</si>
  <si>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</si>
  <si>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</si>
  <si>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</si>
  <si>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</si>
  <si>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</si>
  <si>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</si>
  <si>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</si>
  <si>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</si>
  <si>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</si>
  <si>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</si>
  <si>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</si>
  <si>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</si>
  <si>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</si>
  <si>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</si>
  <si>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</si>
  <si>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</si>
  <si>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</si>
  <si>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</si>
  <si>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</si>
  <si>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</si>
  <si>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</si>
  <si>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</si>
  <si>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</si>
  <si>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</si>
  <si>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</si>
  <si>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</si>
  <si>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</si>
  <si>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</si>
  <si>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</si>
  <si>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</si>
  <si>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</si>
  <si>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</si>
  <si>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</si>
  <si>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</si>
  <si>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</si>
  <si>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</si>
  <si>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</si>
  <si>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</si>
  <si>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</si>
  <si>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</si>
  <si>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</si>
  <si>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</si>
  <si>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</si>
  <si>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</si>
  <si>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</si>
  <si>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</si>
  <si>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</si>
  <si>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</si>
  <si>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</si>
  <si>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</si>
  <si>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</si>
  <si>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</si>
  <si>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</si>
  <si>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</si>
  <si>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</si>
  <si>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</si>
  <si>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</si>
  <si>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</si>
  <si>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</si>
  <si>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</si>
  <si>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</si>
  <si>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</si>
  <si>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</si>
  <si>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</si>
  <si>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</si>
  <si>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</si>
  <si>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</si>
  <si>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</si>
  <si>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</si>
  <si>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</si>
  <si>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</si>
  <si>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</si>
  <si>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</si>
  <si>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</si>
  <si>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</si>
  <si>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</si>
  <si>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</si>
  <si>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</si>
  <si>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</si>
  <si>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</si>
  <si>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</si>
  <si>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</si>
  <si>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</si>
  <si>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</si>
  <si>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</si>
  <si>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</si>
  <si>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</si>
  <si>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</si>
  <si>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</si>
  <si>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</si>
  <si>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</si>
  <si>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</si>
  <si>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</si>
  <si>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</si>
  <si>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</si>
  <si>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</si>
  <si>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</si>
  <si>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</si>
  <si>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</si>
  <si>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</si>
  <si>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</si>
  <si>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</si>
  <si>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</si>
  <si>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</si>
  <si>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</si>
  <si>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</si>
  <si>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</si>
  <si>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</si>
  <si>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</si>
  <si>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</si>
  <si>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</si>
  <si>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</si>
  <si>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</si>
  <si>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</si>
  <si>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</si>
  <si>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</si>
  <si>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</si>
  <si>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</si>
  <si>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</si>
  <si>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</si>
  <si>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</si>
  <si>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</si>
  <si>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</si>
  <si>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</si>
  <si>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</si>
  <si>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</si>
  <si>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</si>
  <si>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</si>
  <si>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</si>
  <si>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</si>
  <si>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</si>
  <si>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</si>
  <si>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</si>
  <si>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</si>
  <si>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</si>
  <si>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</si>
  <si>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</si>
  <si>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</si>
  <si>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</si>
  <si>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</si>
  <si>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</si>
  <si>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</si>
  <si>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</si>
  <si>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</si>
  <si>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</si>
  <si>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</si>
  <si>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</si>
  <si>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</si>
  <si>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</si>
  <si>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</si>
  <si>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</si>
  <si>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</si>
  <si>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</si>
  <si>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</si>
  <si>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</si>
  <si>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</si>
  <si>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</si>
  <si>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</si>
  <si>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</si>
  <si>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</si>
  <si>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</si>
  <si>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</si>
  <si>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</si>
  <si>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</si>
  <si>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</si>
  <si>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</si>
  <si>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</si>
  <si>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</si>
  <si>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</si>
  <si>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</si>
  <si>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</si>
  <si>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</si>
  <si>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</si>
  <si>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</si>
  <si>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</si>
  <si>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</si>
  <si>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</si>
  <si>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</si>
  <si>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</si>
  <si>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</si>
  <si>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</si>
  <si>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</si>
  <si>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</si>
  <si>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</si>
  <si>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</si>
  <si>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</si>
  <si>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</si>
  <si>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</si>
  <si>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</si>
  <si>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</si>
  <si>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</si>
  <si>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</si>
  <si>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</si>
  <si>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</si>
  <si>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</si>
  <si>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</si>
  <si>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</si>
  <si>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</si>
  <si>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</si>
  <si>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</si>
  <si>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</si>
  <si>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</si>
  <si>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</si>
  <si>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</si>
  <si>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</si>
  <si>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</si>
  <si>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</si>
  <si>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</si>
  <si>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</si>
  <si>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</si>
  <si>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</si>
  <si>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</si>
  <si>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</si>
  <si>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</si>
  <si>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</si>
  <si>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</si>
  <si>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</si>
  <si>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</si>
  <si>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</si>
  <si>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</si>
  <si>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</si>
  <si>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</si>
  <si>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</si>
  <si>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</si>
  <si>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</si>
  <si>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</si>
  <si>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</si>
  <si>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</si>
  <si>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</si>
  <si>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</si>
  <si>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</si>
  <si>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</si>
  <si>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</si>
  <si>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</si>
  <si>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</si>
  <si>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</si>
  <si>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</si>
  <si>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</si>
  <si>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</si>
  <si>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</si>
  <si>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</si>
  <si>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</si>
  <si>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</si>
  <si>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</si>
  <si>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</si>
  <si>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</si>
  <si>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</si>
  <si>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</si>
  <si>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</si>
  <si>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</si>
  <si>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</si>
  <si>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</si>
  <si>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</si>
  <si>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</si>
  <si>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</si>
  <si>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</si>
  <si>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</si>
  <si>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</si>
  <si>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</si>
  <si>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</si>
  <si>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</si>
  <si>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</si>
  <si>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</si>
  <si>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</si>
  <si>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</si>
  <si>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</si>
  <si>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</si>
  <si>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</si>
  <si>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</si>
  <si>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</si>
  <si>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</si>
  <si>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</si>
  <si>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</si>
  <si>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</si>
  <si>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</si>
  <si>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</si>
  <si>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</si>
  <si>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</si>
  <si>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</si>
  <si>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</si>
  <si>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</si>
  <si>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</si>
  <si>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</si>
  <si>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</si>
  <si>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</si>
  <si>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</si>
  <si>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</si>
  <si>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</si>
  <si>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</si>
  <si>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</si>
  <si>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</si>
  <si>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</si>
  <si>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</si>
  <si>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</si>
  <si>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</si>
  <si>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</si>
  <si>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</si>
  <si>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</si>
  <si>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</si>
  <si>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</si>
  <si>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</si>
  <si>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</si>
  <si>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</si>
  <si>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</si>
  <si>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</si>
  <si>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</si>
  <si>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</si>
  <si>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</si>
  <si>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</si>
  <si>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</si>
  <si>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</si>
  <si>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</si>
  <si>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</si>
  <si>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</si>
  <si>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</si>
  <si>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</si>
  <si>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</si>
  <si>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</si>
  <si>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</si>
  <si>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</si>
  <si>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</si>
  <si>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</si>
  <si>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</si>
  <si>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</si>
  <si>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</si>
  <si>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</si>
  <si>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</si>
  <si>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</si>
  <si>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</si>
  <si>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</si>
  <si>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</si>
  <si>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</si>
  <si>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</si>
  <si>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</si>
  <si>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</si>
  <si>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</si>
  <si>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</si>
  <si>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</si>
  <si>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</si>
  <si>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</si>
  <si>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</si>
  <si>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</si>
  <si>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</si>
  <si>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</si>
  <si>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</si>
  <si>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</si>
  <si>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</si>
  <si>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</si>
  <si>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</si>
  <si>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</si>
  <si>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</si>
  <si>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</si>
  <si>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</si>
  <si>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</si>
  <si>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</si>
  <si>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</si>
  <si>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</si>
  <si>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</si>
  <si>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</si>
  <si>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</si>
  <si>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</si>
  <si>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</si>
  <si>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</si>
  <si>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</si>
  <si>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</si>
  <si>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</si>
  <si>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</si>
  <si>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</si>
  <si>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</si>
  <si>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</si>
  <si>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</si>
  <si>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</si>
  <si>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</si>
  <si>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</si>
  <si>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</si>
  <si>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</si>
  <si>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</si>
  <si>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</si>
  <si>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</si>
  <si>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</si>
  <si>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</si>
  <si>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</si>
  <si>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</si>
  <si>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</si>
  <si>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</si>
  <si>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</si>
  <si>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</si>
  <si>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</si>
  <si>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</si>
  <si>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</si>
  <si>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</si>
  <si>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</si>
  <si>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</si>
  <si>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</si>
  <si>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</si>
  <si>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</si>
  <si>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</si>
  <si>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</si>
  <si>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</si>
  <si>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</si>
  <si>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</si>
  <si>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</si>
  <si>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</si>
  <si>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</si>
  <si>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</si>
  <si>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</si>
  <si>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</si>
  <si>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</si>
  <si>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</si>
  <si>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</si>
  <si>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</si>
  <si>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</si>
  <si>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</si>
  <si>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</si>
  <si>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</si>
  <si>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</si>
  <si>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</si>
  <si>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</si>
  <si>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</si>
  <si>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</si>
  <si>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</si>
  <si>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</si>
  <si>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</si>
  <si>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</si>
  <si>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</si>
  <si>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</si>
  <si>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</si>
  <si>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</si>
  <si>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</si>
  <si>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</si>
  <si>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</si>
  <si>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</si>
  <si>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</si>
  <si>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</si>
  <si>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</si>
  <si>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</si>
  <si>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</si>
  <si>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</si>
  <si>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</si>
  <si>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</si>
  <si>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</si>
  <si>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</si>
  <si>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</si>
  <si>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</si>
  <si>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</si>
  <si>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</si>
  <si>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</si>
  <si>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</si>
  <si>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</si>
  <si>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</si>
  <si>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</si>
  <si>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</si>
  <si>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</si>
  <si>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</si>
  <si>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</si>
  <si>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</si>
  <si>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</si>
  <si>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</si>
  <si>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</si>
  <si>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</si>
  <si>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</si>
  <si>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</si>
  <si>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</si>
  <si>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</si>
  <si>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</si>
  <si>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</si>
  <si>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</si>
  <si>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</si>
  <si>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</si>
  <si>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</si>
  <si>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</si>
  <si>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</si>
  <si>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</si>
  <si>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</si>
  <si>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</si>
  <si>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</si>
  <si>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</si>
  <si>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</si>
  <si>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</si>
  <si>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</si>
  <si>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</si>
  <si>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</si>
  <si>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</si>
  <si>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</si>
  <si>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</si>
  <si>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</si>
  <si>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</si>
  <si>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</si>
  <si>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</si>
  <si>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</si>
  <si>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</si>
  <si>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</si>
  <si>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</si>
  <si>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</si>
  <si>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</si>
  <si>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</si>
  <si>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</si>
  <si>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</si>
  <si>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</si>
  <si>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</si>
  <si>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</si>
  <si>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</si>
  <si>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</si>
  <si>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</si>
  <si>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</si>
  <si>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</si>
  <si>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</si>
  <si>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</si>
  <si>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</si>
  <si>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</si>
  <si>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</si>
  <si>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</si>
  <si>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</si>
  <si>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</si>
  <si>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</si>
  <si>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</si>
  <si>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</si>
  <si>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</si>
  <si>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</si>
  <si>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</si>
  <si>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</si>
  <si>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</si>
  <si>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</si>
  <si>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</si>
  <si>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</si>
  <si>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</si>
  <si>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</si>
  <si>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</si>
  <si>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</si>
  <si>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</si>
  <si>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</si>
  <si>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</si>
  <si>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</si>
  <si>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</si>
  <si>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</si>
  <si>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</si>
  <si>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</si>
  <si>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</si>
  <si>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</si>
  <si>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</si>
  <si>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</si>
  <si>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</si>
  <si>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</si>
  <si>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</si>
  <si>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</si>
  <si>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</si>
  <si>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</si>
  <si>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</si>
  <si>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</si>
  <si>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</si>
  <si>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</si>
  <si>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</si>
  <si>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</si>
  <si>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</si>
  <si>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</si>
  <si>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</si>
  <si>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</si>
  <si>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</si>
  <si>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</si>
  <si>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</si>
  <si>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</si>
  <si>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</si>
  <si>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</si>
  <si>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</si>
  <si>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</si>
  <si>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</si>
  <si>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</si>
  <si>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</si>
  <si>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</si>
  <si>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</si>
  <si>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</si>
  <si>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</si>
  <si>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</si>
  <si>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</si>
  <si>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</si>
  <si>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</si>
  <si>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</si>
  <si>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</si>
  <si>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</si>
  <si>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</si>
  <si>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</si>
  <si>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</si>
  <si>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</si>
  <si>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</si>
  <si>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</si>
  <si>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</si>
  <si>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</si>
  <si>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</si>
  <si>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</si>
  <si>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</si>
  <si>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</si>
  <si>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</si>
  <si>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</si>
  <si>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</si>
  <si>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</si>
  <si>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</si>
  <si>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</si>
  <si>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</si>
  <si>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</si>
  <si>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</si>
  <si>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</si>
  <si>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</si>
  <si>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</si>
  <si>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</si>
  <si>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</si>
  <si>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</si>
  <si>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</si>
  <si>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</si>
  <si>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</si>
  <si>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</si>
  <si>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</si>
  <si>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</si>
  <si>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</si>
  <si>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</si>
  <si>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</si>
  <si>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</si>
  <si>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</si>
  <si>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</si>
  <si>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</si>
  <si>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</si>
  <si>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</si>
  <si>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</si>
  <si>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</si>
  <si>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</si>
  <si>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</si>
  <si>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</si>
  <si>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</si>
  <si>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</si>
  <si>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</si>
  <si>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</si>
  <si>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</si>
  <si>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</si>
  <si>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</si>
  <si>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</si>
  <si>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</si>
  <si>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</si>
  <si>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</si>
  <si>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</si>
  <si>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</si>
  <si>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</si>
  <si>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</si>
  <si>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</si>
  <si>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</si>
  <si>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</si>
  <si>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</si>
  <si>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</si>
  <si>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</si>
  <si>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</si>
  <si>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</si>
  <si>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</si>
  <si>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</si>
  <si>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</si>
  <si>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</si>
  <si>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</si>
  <si>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</si>
  <si>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</si>
  <si>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</si>
  <si>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</si>
  <si>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</si>
  <si>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</si>
  <si>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</si>
  <si>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</si>
  <si>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</si>
  <si>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</si>
  <si>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</si>
  <si>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</si>
  <si>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</si>
  <si>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</si>
  <si>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</si>
  <si>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</si>
  <si>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</si>
  <si>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</si>
  <si>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</si>
  <si>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</si>
  <si>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</si>
  <si>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</si>
  <si>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</si>
  <si>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</si>
  <si>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</si>
  <si>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</si>
  <si>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</si>
  <si>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</si>
  <si>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</si>
  <si>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</si>
  <si>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</si>
  <si>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</si>
  <si>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</si>
  <si>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</si>
  <si>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</si>
  <si>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</si>
  <si>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</si>
  <si>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</si>
  <si>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</si>
  <si>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</si>
  <si>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</si>
  <si>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</si>
  <si>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</si>
  <si>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</si>
  <si>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</si>
  <si>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</si>
  <si>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</si>
  <si>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</si>
  <si>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</si>
  <si>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</si>
  <si>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</si>
  <si>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</si>
  <si>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</si>
  <si>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</si>
  <si>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</si>
  <si>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</si>
  <si>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</si>
  <si>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</si>
  <si>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</si>
  <si>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</si>
  <si>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</si>
  <si>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</si>
  <si>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</si>
  <si>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</si>
  <si>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</si>
  <si>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</si>
  <si>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</si>
  <si>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</si>
  <si>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</si>
  <si>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</si>
  <si>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</si>
  <si>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</si>
  <si>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</si>
  <si>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</si>
  <si>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</si>
  <si>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</si>
  <si>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</si>
  <si>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</si>
  <si>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</si>
  <si>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</si>
  <si>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</si>
  <si>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</si>
  <si>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</si>
  <si>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</si>
  <si>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</si>
  <si>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</si>
  <si>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</si>
  <si>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</si>
  <si>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</si>
  <si>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</si>
  <si>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</si>
  <si>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</si>
  <si>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</si>
  <si>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</si>
  <si>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</si>
  <si>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</si>
  <si>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</si>
  <si>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</si>
  <si>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</si>
  <si>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</si>
  <si>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</si>
  <si>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</si>
  <si>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</si>
  <si>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</si>
  <si>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</si>
  <si>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</si>
  <si>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</si>
  <si>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</si>
  <si>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</si>
  <si>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</si>
  <si>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</si>
  <si>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</si>
  <si>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</si>
  <si>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</si>
  <si>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</si>
  <si>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</si>
  <si>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</si>
  <si>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</si>
  <si>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</si>
  <si>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</si>
  <si>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</si>
  <si>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</si>
  <si>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</si>
  <si>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</si>
  <si>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</si>
  <si>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</si>
  <si>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</si>
  <si>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</si>
  <si>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</si>
  <si>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</si>
  <si>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</si>
  <si>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</si>
  <si>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</si>
  <si>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</si>
  <si>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</si>
  <si>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</si>
  <si>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</si>
  <si>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</si>
  <si>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</si>
  <si>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</si>
  <si>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</si>
  <si>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</si>
  <si>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</si>
  <si>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</si>
  <si>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</si>
  <si>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</si>
  <si>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</si>
  <si>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</si>
  <si>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</si>
  <si>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</si>
  <si>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</si>
  <si>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</si>
  <si>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</si>
  <si>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</si>
  <si>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</si>
  <si>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</si>
  <si>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</si>
  <si>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</si>
  <si>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</si>
  <si>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</si>
  <si>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</si>
  <si>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</si>
  <si>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</si>
  <si>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</si>
  <si>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</si>
  <si>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</si>
  <si>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</si>
  <si>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</si>
  <si>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</si>
  <si>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</si>
  <si>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</si>
  <si>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</si>
  <si>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</si>
  <si>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</si>
  <si>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</si>
  <si>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</si>
  <si>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</si>
  <si>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</si>
  <si>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</si>
  <si>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</si>
  <si>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</si>
  <si>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</si>
  <si>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</si>
  <si>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</si>
  <si>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</si>
  <si>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</si>
  <si>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</si>
  <si>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</si>
  <si>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</si>
  <si>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</si>
  <si>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</si>
  <si>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</si>
  <si>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</si>
  <si>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</si>
  <si>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</si>
  <si>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</si>
  <si>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</si>
  <si>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</si>
  <si>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</si>
  <si>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</si>
  <si>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</si>
  <si>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</si>
  <si>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</si>
  <si>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</si>
  <si>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</si>
  <si>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</si>
  <si>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</si>
  <si>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</si>
  <si>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</si>
  <si>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</si>
  <si>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</si>
  <si>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</si>
  <si>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</si>
  <si>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</si>
  <si>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</si>
  <si>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</si>
  <si>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</si>
  <si>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</si>
  <si>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</si>
  <si>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</si>
  <si>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</si>
  <si>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</si>
  <si>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</si>
  <si>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</si>
  <si>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</si>
  <si>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</si>
  <si>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</si>
  <si>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</si>
  <si>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</si>
  <si>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</si>
  <si>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</si>
  <si>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</si>
  <si>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</si>
  <si>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</si>
  <si>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</si>
  <si>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</si>
  <si>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</si>
  <si>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</si>
  <si>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</si>
  <si>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</si>
  <si>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</si>
  <si>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</si>
  <si>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</si>
  <si>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</si>
  <si>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</si>
  <si>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</si>
  <si>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</si>
  <si>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</si>
  <si>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</si>
  <si>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</si>
  <si>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</si>
  <si>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</si>
  <si>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</si>
  <si>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</si>
  <si>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</si>
  <si>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</si>
  <si>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</si>
  <si>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</si>
  <si>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</si>
  <si>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</si>
  <si>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</si>
  <si>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</si>
  <si>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</si>
  <si>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</si>
  <si>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</si>
  <si>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</si>
  <si>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</si>
  <si>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</si>
  <si>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</si>
  <si>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</si>
  <si>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</si>
  <si>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</si>
  <si>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</si>
  <si>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</si>
  <si>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</si>
  <si>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</si>
  <si>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</si>
  <si>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</si>
  <si>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</si>
  <si>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</si>
  <si>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</si>
  <si>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</si>
  <si>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</si>
  <si>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</si>
  <si>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</si>
  <si>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</si>
  <si>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</si>
  <si>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</si>
  <si>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</si>
  <si>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</si>
  <si>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</si>
  <si>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</si>
  <si>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</si>
  <si>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</si>
  <si>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</si>
  <si>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</si>
  <si>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</si>
  <si>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</si>
  <si>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</si>
  <si>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</si>
  <si>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</si>
  <si>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</si>
  <si>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</si>
  <si>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</si>
  <si>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</si>
  <si>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</si>
  <si>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</si>
  <si>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</si>
  <si>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</si>
  <si>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</si>
  <si>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</si>
  <si>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</si>
  <si>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</si>
  <si>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</si>
  <si>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</si>
  <si>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</si>
  <si>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</si>
  <si>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</si>
  <si>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</si>
  <si>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</si>
  <si>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</si>
  <si>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</si>
  <si>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</si>
  <si>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</si>
  <si>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</si>
  <si>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</si>
  <si>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</si>
  <si>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</si>
  <si>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</si>
  <si>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</si>
  <si>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</si>
  <si>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</si>
  <si>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</si>
  <si>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</si>
  <si>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</si>
  <si>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</si>
  <si>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</si>
  <si>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</si>
  <si>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</si>
  <si>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</si>
  <si>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</si>
  <si>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</si>
  <si>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</si>
  <si>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</si>
  <si>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</si>
  <si>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</si>
  <si>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</si>
  <si>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</si>
  <si>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</si>
  <si>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</si>
  <si>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</si>
  <si>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</si>
  <si>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</si>
  <si>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</si>
  <si>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</si>
  <si>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</si>
  <si>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</si>
  <si>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</si>
  <si>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</si>
  <si>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</si>
  <si>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</si>
  <si>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</si>
  <si>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</si>
  <si>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</si>
  <si>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</si>
  <si>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</si>
  <si>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</si>
  <si>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</si>
  <si>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</si>
  <si>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</si>
  <si>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</si>
  <si>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</si>
  <si>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</si>
  <si>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</si>
  <si>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</si>
  <si>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</si>
  <si>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</si>
  <si>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</si>
  <si>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</si>
  <si>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</si>
  <si>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</si>
  <si>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</si>
  <si>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</si>
  <si>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</si>
  <si>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</si>
  <si>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</si>
  <si>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</si>
  <si>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</si>
  <si>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</si>
  <si>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</si>
  <si>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</si>
  <si>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</si>
  <si>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</si>
  <si>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</si>
  <si>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</si>
  <si>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</si>
  <si>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</si>
  <si>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</si>
  <si>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</si>
  <si>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</si>
  <si>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</si>
  <si>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</si>
  <si>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</si>
  <si>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</si>
  <si>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</si>
  <si>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</si>
  <si>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</si>
  <si>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</si>
  <si>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</si>
  <si>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</si>
  <si>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</si>
  <si>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</si>
  <si>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</si>
  <si>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</si>
  <si>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</si>
  <si>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</si>
  <si>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</si>
  <si>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</si>
  <si>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</si>
  <si>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</si>
  <si>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</si>
  <si>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</si>
  <si>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</si>
  <si>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</si>
  <si>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</si>
  <si>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</si>
  <si>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</si>
  <si>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</si>
  <si>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</si>
  <si>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</si>
  <si>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</si>
  <si>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</si>
  <si>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</si>
  <si>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</si>
  <si>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</si>
  <si>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</si>
  <si>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</si>
  <si>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</si>
  <si>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</si>
  <si>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</si>
  <si>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</si>
  <si>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</si>
  <si>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</si>
  <si>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</si>
  <si>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</si>
  <si>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</si>
  <si>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</si>
  <si>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</si>
  <si>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</si>
  <si>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</si>
  <si>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</si>
  <si>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</si>
  <si>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</si>
  <si>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</si>
  <si>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</si>
  <si>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</si>
  <si>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</si>
  <si>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</si>
  <si>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</si>
  <si>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</si>
  <si>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</si>
  <si>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</si>
  <si>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</si>
  <si>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</si>
  <si>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</si>
  <si>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</si>
  <si>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</si>
  <si>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</si>
  <si>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</si>
  <si>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</si>
  <si>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</si>
  <si>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</si>
  <si>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</si>
  <si>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</si>
  <si>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</si>
  <si>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</si>
  <si>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</si>
  <si>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</si>
  <si>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</si>
  <si>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</si>
  <si>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</si>
  <si>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</si>
  <si>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</si>
  <si>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</si>
  <si>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</si>
  <si>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</si>
  <si>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</si>
  <si>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</si>
  <si>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</si>
  <si>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</si>
  <si>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</si>
  <si>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</si>
  <si>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</si>
  <si>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</si>
  <si>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</si>
  <si>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</si>
  <si>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</si>
  <si>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</si>
  <si>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</si>
  <si>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</si>
  <si>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</si>
  <si>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</si>
  <si>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</si>
  <si>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</si>
  <si>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</si>
  <si>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</si>
  <si>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</si>
  <si>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</si>
  <si>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</si>
  <si>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</si>
  <si>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</si>
  <si>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</si>
  <si>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</si>
  <si>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</si>
  <si>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</si>
  <si>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</si>
  <si>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</si>
  <si>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</si>
  <si>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</si>
  <si>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</si>
  <si>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</si>
  <si>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</si>
  <si>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</si>
  <si>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</si>
  <si>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</si>
  <si>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</si>
  <si>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</si>
  <si>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</si>
  <si>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</si>
  <si>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</si>
  <si>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</si>
  <si>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</si>
  <si>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</si>
  <si>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</si>
  <si>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</si>
  <si>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</si>
  <si>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</si>
  <si>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</si>
  <si>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</si>
  <si>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</si>
  <si>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</si>
  <si>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</si>
  <si>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</si>
  <si>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</si>
  <si>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</si>
  <si>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</si>
  <si>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</si>
  <si>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</si>
  <si>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</si>
  <si>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</si>
  <si>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</si>
  <si>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</si>
  <si>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</si>
  <si>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</si>
  <si>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</si>
  <si>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</si>
  <si>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</si>
  <si>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</si>
  <si>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</si>
  <si>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</si>
  <si>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</si>
  <si>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</si>
  <si>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</si>
  <si>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</si>
  <si>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</si>
  <si>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</si>
  <si>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</si>
  <si>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</si>
  <si>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</si>
  <si>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</si>
  <si>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</si>
  <si>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</si>
  <si>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</si>
  <si>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</si>
  <si>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</si>
  <si>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</si>
  <si>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</si>
  <si>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</si>
  <si>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</si>
  <si>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</si>
  <si>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</si>
  <si>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</si>
  <si>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</si>
  <si>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</si>
  <si>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</si>
  <si>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</si>
  <si>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</si>
  <si>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</si>
  <si>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</si>
  <si>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</si>
  <si>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</si>
  <si>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</si>
  <si>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</si>
  <si>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</si>
  <si>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</si>
  <si>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</si>
  <si>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</si>
  <si>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</si>
  <si>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</si>
  <si>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</si>
  <si>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</si>
  <si>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</si>
  <si>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</si>
  <si>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</si>
  <si>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</si>
  <si>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</si>
  <si>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</si>
  <si>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</si>
  <si>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</si>
  <si>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</si>
  <si>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</si>
  <si>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</si>
  <si>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</si>
  <si>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</si>
  <si>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</si>
  <si>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</si>
  <si>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</si>
  <si>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</si>
  <si>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</si>
  <si>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</si>
  <si>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</si>
  <si>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</si>
  <si>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</si>
  <si>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</si>
  <si>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</si>
  <si>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</si>
  <si>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</si>
  <si>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</si>
  <si>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</si>
  <si>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</si>
  <si>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</si>
  <si>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</si>
  <si>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</si>
  <si>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</si>
  <si>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</si>
  <si>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</si>
  <si>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</si>
  <si>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</si>
  <si>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</si>
  <si>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</si>
  <si>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</si>
  <si>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</si>
  <si>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</si>
  <si>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</si>
  <si>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</si>
  <si>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</si>
  <si>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</si>
  <si>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</si>
  <si>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</si>
  <si>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</si>
  <si>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</si>
  <si>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</si>
  <si>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</si>
  <si>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</si>
  <si>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</si>
  <si>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</si>
  <si>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</si>
  <si>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</si>
  <si>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</si>
  <si>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</si>
  <si>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</si>
  <si>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</si>
  <si>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</si>
  <si>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</si>
  <si>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</si>
  <si>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</si>
  <si>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</si>
  <si>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</si>
  <si>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</si>
  <si>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</si>
  <si>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</si>
  <si>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</si>
  <si>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</si>
  <si>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</si>
  <si>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</si>
  <si>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</si>
  <si>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</si>
  <si>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</si>
  <si>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</si>
  <si>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</si>
  <si>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</si>
  <si>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</si>
  <si>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</si>
  <si>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</si>
  <si>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</si>
  <si>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</si>
  <si>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</si>
  <si>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</si>
  <si>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</si>
  <si>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</si>
  <si>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</si>
  <si>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</si>
  <si>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</si>
  <si>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</si>
  <si>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</si>
  <si>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</si>
  <si>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</si>
  <si>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</si>
  <si>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</si>
  <si>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</si>
  <si>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</si>
  <si>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</si>
  <si>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</si>
  <si>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</si>
  <si>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</si>
  <si>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</si>
  <si>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</si>
  <si>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</si>
  <si>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</si>
  <si>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</si>
  <si>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</si>
  <si>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</si>
  <si>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</si>
  <si>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</si>
  <si>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</si>
  <si>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</si>
  <si>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</si>
  <si>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</si>
  <si>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</si>
  <si>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</si>
  <si>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</si>
  <si>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</si>
  <si>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</si>
  <si>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</si>
  <si>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</si>
  <si>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</si>
  <si>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</si>
  <si>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</si>
  <si>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</si>
  <si>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</si>
  <si>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</si>
  <si>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</si>
  <si>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</si>
  <si>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</si>
  <si>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</si>
  <si>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</si>
  <si>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</si>
  <si>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</si>
  <si>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</si>
  <si>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</si>
  <si>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</si>
  <si>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</si>
  <si>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</si>
  <si>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</si>
  <si>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</si>
  <si>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</si>
  <si>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</si>
  <si>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</si>
  <si>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</si>
  <si>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</si>
  <si>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</si>
  <si>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</si>
  <si>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</si>
  <si>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</si>
  <si>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</si>
  <si>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</si>
  <si>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</si>
  <si>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</si>
  <si>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</si>
  <si>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</si>
  <si>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</si>
  <si>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</si>
  <si>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</si>
  <si>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</si>
  <si>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</si>
  <si>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</si>
  <si>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</si>
  <si>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</si>
  <si>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</si>
  <si>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</si>
  <si>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</si>
  <si>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</si>
  <si>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</si>
  <si>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</si>
  <si>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</si>
  <si>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</si>
  <si>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</si>
  <si>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</si>
  <si>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</si>
  <si>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</si>
  <si>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</si>
  <si>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</si>
  <si>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</si>
  <si>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</si>
  <si>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</si>
  <si>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</si>
  <si>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</si>
  <si>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</si>
  <si>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</si>
  <si>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</si>
  <si>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</si>
  <si>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</si>
  <si>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</si>
  <si>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</si>
  <si>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</si>
  <si>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</si>
  <si>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</si>
  <si>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</si>
  <si>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</si>
  <si>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</si>
  <si>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</si>
  <si>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</si>
  <si>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</si>
  <si>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</si>
  <si>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</si>
  <si>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</si>
  <si>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</si>
  <si>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</si>
  <si>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</si>
  <si>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</si>
  <si>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</si>
  <si>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</si>
  <si>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</si>
  <si>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</si>
  <si>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</si>
  <si>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</si>
  <si>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</si>
  <si>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</si>
  <si>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</si>
  <si>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</si>
  <si>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</si>
  <si>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</si>
  <si>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</si>
  <si>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</si>
  <si>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</si>
  <si>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</si>
  <si>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</si>
  <si>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</si>
  <si>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</si>
  <si>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</si>
  <si>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</si>
  <si>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</si>
  <si>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</si>
  <si>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</si>
  <si>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</si>
  <si>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</si>
  <si>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</si>
  <si>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</si>
  <si>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</si>
  <si>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</si>
  <si>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</si>
  <si>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</si>
  <si>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</si>
  <si>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</si>
  <si>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</si>
  <si>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</si>
  <si>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</si>
  <si>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</si>
  <si>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</si>
  <si>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</si>
  <si>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</si>
  <si>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</si>
  <si>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</si>
  <si>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</si>
  <si>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</si>
  <si>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</si>
  <si>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</si>
  <si>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</si>
  <si>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</si>
  <si>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</si>
  <si>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</si>
  <si>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</si>
  <si>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</si>
  <si>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</si>
  <si>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</si>
  <si>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</si>
  <si>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</si>
  <si>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</si>
  <si>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</si>
  <si>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</si>
  <si>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</si>
  <si>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</si>
  <si>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</si>
  <si>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</si>
  <si>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</si>
  <si>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</si>
  <si>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</si>
  <si>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</si>
  <si>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</si>
  <si>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</si>
  <si>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</si>
  <si>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</si>
  <si>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</si>
  <si>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</si>
  <si>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</si>
  <si>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</si>
  <si>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</si>
  <si>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</si>
  <si>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</si>
  <si>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</si>
  <si>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</si>
  <si>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</si>
  <si>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</si>
  <si>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</si>
  <si>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</si>
  <si>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</si>
  <si>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</si>
  <si>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</si>
  <si>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</si>
  <si>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</si>
  <si>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</si>
  <si>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</si>
  <si>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</si>
  <si>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</si>
  <si>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</si>
  <si>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</si>
  <si>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</si>
  <si>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</si>
  <si>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</si>
  <si>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</si>
  <si>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</si>
  <si>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</si>
  <si>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</si>
  <si>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</si>
  <si>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</si>
  <si>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</si>
  <si>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</si>
  <si>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</si>
  <si>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</si>
  <si>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</si>
  <si>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</si>
  <si>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</si>
  <si>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</si>
  <si>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</si>
  <si>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</si>
  <si>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</si>
  <si>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</si>
  <si>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</si>
  <si>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</si>
  <si>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</si>
  <si>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</si>
  <si>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</si>
  <si>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</si>
  <si>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</si>
  <si>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</si>
  <si>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</si>
  <si>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</si>
  <si>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</si>
  <si>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</si>
  <si>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</si>
  <si>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</si>
  <si>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</si>
  <si>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</si>
  <si>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</si>
  <si>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</si>
  <si>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</si>
  <si>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</si>
  <si>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</si>
  <si>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</si>
  <si>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</si>
  <si>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</si>
  <si>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</si>
  <si>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</si>
  <si>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</si>
  <si>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</si>
  <si>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</si>
  <si>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</si>
  <si>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</si>
  <si>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</si>
  <si>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</si>
  <si>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</si>
  <si>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</si>
  <si>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</si>
  <si>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</si>
  <si>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</si>
  <si>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</si>
  <si>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</si>
  <si>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</si>
  <si>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</si>
  <si>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</si>
  <si>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</si>
  <si>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</si>
  <si>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</si>
  <si>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</si>
  <si>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</si>
  <si>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</si>
  <si>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</si>
  <si>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</si>
  <si>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</si>
  <si>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</si>
  <si>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</si>
  <si>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</si>
  <si>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</si>
  <si>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</si>
  <si>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</si>
  <si>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</si>
  <si>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</si>
  <si>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</si>
  <si>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</si>
  <si>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</si>
  <si>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</si>
  <si>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</si>
  <si>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</si>
  <si>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</si>
  <si>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</si>
  <si>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</si>
  <si>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</si>
  <si>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</si>
  <si>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</si>
  <si>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</si>
  <si>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</si>
  <si>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</si>
  <si>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</si>
  <si>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</si>
  <si>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</si>
  <si>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</si>
  <si>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</si>
  <si>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</si>
  <si>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</si>
  <si>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</si>
  <si>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</si>
  <si>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</si>
  <si>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</si>
  <si>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</si>
  <si>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</si>
  <si>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</si>
  <si>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</si>
  <si>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</si>
  <si>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</si>
  <si>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</si>
  <si>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</si>
  <si>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</si>
  <si>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</si>
  <si>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</si>
  <si>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</si>
  <si>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</si>
  <si>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</si>
  <si>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</si>
  <si>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</si>
  <si>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</si>
  <si>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</si>
  <si>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</si>
  <si>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</si>
  <si>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</si>
  <si>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</si>
  <si>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</si>
  <si>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</si>
  <si>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</si>
  <si>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</si>
  <si>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</si>
  <si>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</si>
  <si>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</si>
  <si>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</si>
  <si>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</si>
  <si>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</si>
  <si>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</si>
  <si>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</si>
  <si>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</si>
  <si>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</si>
  <si>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</si>
  <si>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</si>
  <si>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</si>
  <si>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</si>
  <si>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</si>
  <si>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</si>
  <si>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</si>
  <si>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</si>
  <si>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</si>
  <si>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</si>
  <si>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</si>
  <si>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</si>
  <si>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</si>
  <si>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</si>
  <si>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</si>
  <si>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</si>
  <si>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</si>
  <si>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</si>
  <si>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</si>
  <si>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</si>
  <si>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</si>
  <si>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</si>
  <si>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</si>
  <si>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</si>
  <si>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</si>
  <si>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</si>
  <si>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</si>
  <si>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</si>
  <si>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</si>
  <si>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</si>
  <si>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</si>
  <si>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</si>
  <si>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</si>
  <si>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</si>
  <si>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</si>
  <si>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</si>
  <si>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</si>
  <si>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</si>
  <si>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</si>
  <si>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</si>
  <si>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</si>
  <si>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</si>
  <si>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</si>
  <si>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</si>
  <si>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</si>
  <si>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</si>
  <si>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</si>
  <si>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</si>
  <si>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</si>
  <si>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</si>
  <si>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</si>
  <si>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</si>
  <si>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</si>
  <si>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</si>
  <si>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</si>
  <si>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</si>
  <si>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</si>
  <si>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</si>
  <si>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</si>
  <si>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</si>
  <si>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</si>
  <si>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</si>
  <si>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</si>
  <si>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</si>
  <si>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</si>
  <si>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</si>
  <si>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</si>
  <si>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</si>
  <si>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</si>
  <si>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</si>
  <si>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</si>
  <si>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</si>
  <si>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</si>
  <si>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</si>
  <si>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</si>
  <si>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</si>
  <si>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</si>
  <si>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</si>
  <si>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</si>
  <si>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</si>
  <si>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</si>
  <si>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</si>
  <si>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</si>
  <si>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</si>
  <si>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</si>
  <si>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</si>
  <si>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</si>
  <si>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</si>
  <si>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</si>
  <si>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</si>
  <si>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</si>
  <si>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</si>
  <si>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</si>
  <si>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</si>
  <si>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</si>
  <si>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</si>
  <si>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</si>
  <si>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</si>
  <si>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</si>
  <si>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</si>
  <si>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</si>
  <si>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</si>
  <si>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</si>
  <si>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</si>
  <si>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</si>
  <si>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</si>
  <si>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</si>
  <si>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</si>
  <si>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</si>
  <si>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</si>
  <si>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</si>
  <si>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</si>
  <si>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</si>
  <si>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</si>
  <si>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</si>
  <si>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</si>
  <si>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</si>
  <si>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</si>
  <si>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</si>
  <si>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</si>
  <si>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</si>
  <si>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</si>
  <si>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</si>
  <si>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</si>
  <si>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</si>
  <si>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</si>
  <si>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</si>
  <si>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</si>
  <si>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</si>
  <si>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</si>
  <si>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</si>
  <si>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</si>
  <si>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</si>
  <si>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</si>
  <si>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</si>
  <si>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</si>
  <si>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</si>
  <si>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</si>
  <si>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</si>
  <si>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</si>
  <si>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</si>
  <si>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</si>
  <si>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</si>
  <si>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</si>
  <si>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</si>
  <si>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</si>
  <si>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</si>
  <si>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</si>
  <si>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</si>
  <si>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</si>
  <si>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</si>
  <si>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</si>
  <si>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</si>
  <si>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</si>
  <si>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</si>
  <si>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</si>
  <si>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</si>
  <si>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</si>
  <si>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</si>
  <si>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</si>
  <si>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</si>
  <si>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</si>
  <si>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</si>
  <si>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</si>
  <si>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</si>
  <si>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</si>
  <si>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</si>
  <si>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</si>
  <si>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</si>
  <si>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</si>
  <si>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</si>
  <si>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</si>
  <si>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</si>
  <si>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</si>
  <si>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</si>
  <si>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</si>
  <si>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</si>
  <si>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</si>
  <si>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</si>
  <si>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</si>
  <si>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</si>
  <si>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</si>
  <si>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</si>
  <si>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</si>
  <si>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</si>
  <si>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</si>
  <si>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</si>
  <si>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</si>
  <si>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</si>
  <si>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</si>
  <si>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</si>
  <si>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</si>
  <si>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</si>
  <si>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</si>
  <si>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</si>
  <si>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</si>
  <si>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</si>
  <si>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</si>
  <si>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</si>
  <si>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</si>
  <si>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</si>
  <si>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</si>
  <si>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</si>
  <si>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</si>
  <si>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</si>
  <si>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</si>
  <si>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</si>
  <si>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</si>
  <si>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</si>
  <si>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</si>
  <si>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</si>
  <si>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</si>
  <si>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</si>
  <si>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</si>
  <si>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</si>
  <si>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</si>
  <si>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</si>
  <si>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</si>
  <si>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</si>
  <si>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</si>
  <si>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</si>
  <si>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</si>
  <si>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</si>
  <si>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</si>
  <si>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</si>
  <si>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</si>
  <si>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</si>
  <si>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</si>
  <si>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</si>
  <si>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</si>
  <si>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</si>
  <si>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</si>
  <si>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</si>
  <si>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</si>
  <si>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</si>
  <si>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</si>
  <si>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</si>
  <si>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</si>
  <si>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</si>
  <si>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</si>
  <si>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</si>
  <si>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</si>
  <si>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</si>
  <si>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</si>
  <si>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</si>
  <si>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</si>
  <si>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</si>
  <si>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</si>
  <si>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</si>
  <si>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</si>
  <si>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</si>
  <si>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</si>
  <si>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</si>
  <si>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</si>
  <si>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</si>
  <si>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</si>
  <si>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</si>
  <si>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</si>
  <si>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</si>
  <si>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</si>
  <si>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</si>
  <si>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</si>
  <si>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</si>
  <si>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</si>
  <si>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</si>
  <si>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</si>
  <si>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</si>
  <si>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</si>
  <si>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</si>
  <si>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</si>
  <si>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</si>
  <si>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</si>
  <si>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</si>
  <si>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</si>
  <si>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</si>
  <si>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</si>
  <si>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</si>
  <si>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</si>
  <si>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</si>
  <si>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</si>
  <si>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</si>
  <si>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</si>
  <si>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</si>
  <si>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</si>
  <si>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</si>
  <si>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</si>
  <si>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</si>
  <si>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</si>
  <si>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</si>
  <si>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</si>
  <si>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</si>
  <si>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</si>
  <si>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</si>
  <si>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</si>
  <si>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</si>
  <si>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</si>
  <si>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</si>
  <si>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</si>
  <si>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</si>
  <si>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</si>
  <si>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</si>
  <si>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</si>
  <si>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</si>
  <si>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</si>
  <si>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</si>
  <si>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</si>
  <si>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</si>
  <si>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</si>
  <si>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</si>
  <si>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</si>
  <si>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</si>
  <si>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</si>
  <si>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</si>
  <si>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</si>
  <si>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</si>
  <si>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</si>
  <si>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</si>
  <si>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</si>
  <si>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</si>
  <si>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</si>
  <si>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</si>
  <si>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</si>
  <si>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</si>
  <si>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</si>
  <si>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</si>
  <si>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</si>
  <si>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</si>
  <si>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</si>
  <si>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</si>
  <si>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</si>
  <si>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</si>
  <si>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</si>
  <si>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</si>
  <si>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</si>
  <si>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</si>
  <si>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</si>
  <si>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</si>
  <si>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</si>
  <si>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</si>
  <si>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</si>
  <si>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</si>
  <si>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</si>
  <si>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</si>
  <si>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</si>
  <si>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</si>
  <si>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</si>
  <si>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</si>
  <si>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</si>
  <si>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</si>
  <si>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</si>
  <si>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</si>
  <si>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</si>
  <si>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</si>
  <si>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</si>
  <si>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</si>
  <si>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</si>
  <si>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</si>
  <si>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</si>
  <si>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</si>
  <si>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</si>
  <si>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</si>
  <si>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</si>
  <si>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</si>
  <si>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</si>
  <si>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</si>
  <si>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</si>
  <si>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</si>
  <si>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</si>
  <si>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</si>
  <si>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</si>
  <si>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</si>
  <si>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</si>
  <si>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</si>
  <si>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</si>
  <si>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</si>
  <si>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</si>
  <si>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</si>
  <si>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</si>
  <si>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</si>
  <si>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</si>
  <si>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</si>
  <si>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</si>
  <si>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</si>
  <si>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</si>
  <si>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</si>
  <si>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</si>
  <si>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</si>
  <si>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</si>
  <si>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</si>
  <si>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</si>
  <si>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</si>
  <si>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</si>
  <si>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</si>
  <si>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</si>
  <si>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</si>
  <si>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</si>
  <si>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</si>
  <si>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</si>
  <si>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</si>
  <si>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</si>
  <si>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</si>
  <si>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</si>
  <si>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</si>
  <si>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</si>
  <si>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</si>
  <si>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</si>
  <si>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</si>
  <si>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</si>
  <si>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</si>
  <si>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</si>
  <si>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</si>
  <si>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</si>
  <si>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</si>
  <si>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</si>
  <si>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</si>
  <si>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</si>
  <si>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</si>
  <si>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</si>
  <si>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</si>
  <si>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</si>
  <si>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</si>
  <si>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</si>
  <si>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</si>
  <si>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</si>
  <si>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</si>
  <si>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</si>
  <si>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</si>
  <si>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</si>
  <si>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</si>
  <si>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</si>
  <si>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</si>
  <si>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</si>
  <si>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</si>
  <si>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</si>
  <si>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</si>
  <si>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</si>
  <si>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</si>
  <si>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</si>
  <si>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</si>
  <si>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</si>
  <si>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</si>
  <si>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</si>
  <si>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</si>
  <si>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</si>
  <si>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</si>
  <si>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</si>
  <si>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</si>
  <si>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</si>
  <si>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</si>
  <si>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</si>
  <si>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</si>
  <si>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</si>
  <si>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</si>
  <si>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</si>
  <si>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</si>
  <si>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</si>
  <si>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</si>
  <si>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</si>
  <si>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</si>
  <si>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</si>
  <si>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</si>
  <si>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</si>
  <si>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</si>
  <si>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</si>
  <si>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</si>
  <si>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</si>
  <si>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</si>
  <si>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</si>
  <si>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</si>
  <si>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</si>
  <si>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</si>
  <si>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</si>
  <si>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</si>
  <si>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</si>
  <si>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</si>
  <si>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</si>
  <si>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</si>
  <si>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</si>
  <si>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</si>
  <si>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</si>
  <si>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</si>
  <si>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</si>
  <si>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</si>
  <si>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</si>
  <si>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</si>
  <si>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</si>
  <si>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</si>
  <si>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</si>
  <si>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</si>
  <si>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</si>
  <si>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</si>
  <si>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</si>
  <si>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</si>
  <si>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</si>
  <si>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</si>
  <si>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</si>
  <si>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</si>
  <si>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</si>
  <si>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</si>
  <si>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</si>
  <si>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</si>
  <si>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</si>
  <si>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</si>
  <si>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</si>
  <si>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</si>
  <si>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</si>
  <si>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</si>
  <si>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</si>
  <si>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</si>
  <si>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</si>
  <si>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</si>
  <si>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</si>
  <si>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</si>
  <si>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</si>
  <si>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</si>
  <si>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</si>
  <si>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</si>
  <si>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</si>
  <si>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</si>
  <si>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</si>
  <si>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</si>
  <si>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</si>
  <si>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</si>
  <si>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</si>
  <si>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</si>
  <si>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</si>
  <si>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</si>
  <si>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</si>
  <si>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</si>
  <si>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</si>
  <si>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</si>
  <si>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</si>
  <si>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</si>
  <si>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</si>
  <si>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</si>
  <si>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</si>
  <si>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</si>
  <si>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</si>
  <si>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</si>
  <si>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</si>
  <si>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</si>
  <si>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</si>
  <si>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</si>
  <si>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</si>
  <si>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</si>
  <si>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</si>
  <si>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</si>
  <si>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</si>
  <si>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</si>
  <si>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</si>
  <si>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</si>
  <si>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</si>
  <si>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</si>
  <si>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</si>
  <si>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</si>
  <si>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</si>
  <si>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</si>
  <si>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</si>
  <si>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</si>
  <si>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</si>
  <si>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</si>
  <si>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</si>
  <si>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</si>
  <si>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</si>
  <si>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</si>
  <si>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</si>
  <si>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</si>
  <si>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</si>
  <si>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</si>
  <si>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</si>
  <si>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</si>
  <si>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</si>
  <si>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</si>
  <si>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</si>
  <si>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</si>
  <si>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</si>
  <si>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</si>
  <si>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</si>
  <si>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</si>
  <si>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</si>
  <si>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</si>
  <si>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</si>
  <si>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</si>
  <si>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</si>
  <si>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</si>
  <si>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</si>
  <si>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</si>
  <si>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</si>
  <si>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</si>
  <si>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</si>
  <si>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</si>
  <si>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</si>
  <si>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</si>
  <si>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</si>
  <si>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</si>
  <si>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</si>
  <si>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</si>
  <si>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</si>
  <si>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</si>
  <si>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</si>
  <si>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</si>
  <si>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</si>
  <si>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</si>
  <si>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</si>
  <si>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</si>
  <si>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</si>
  <si>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</si>
  <si>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</si>
  <si>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</si>
  <si>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</si>
  <si>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</si>
  <si>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</si>
  <si>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</si>
  <si>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</si>
  <si>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</si>
  <si>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</si>
  <si>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</si>
  <si>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</si>
  <si>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</si>
  <si>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</si>
  <si>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</si>
  <si>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</si>
  <si>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</si>
  <si>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</si>
  <si>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</si>
  <si>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</si>
  <si>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</si>
  <si>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</si>
  <si>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</si>
  <si>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</si>
  <si>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</si>
  <si>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</si>
  <si>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</si>
  <si>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</si>
  <si>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</si>
  <si>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</si>
  <si>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</si>
  <si>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</si>
  <si>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</si>
  <si>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</si>
  <si>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</si>
  <si>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</si>
  <si>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</si>
  <si>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</si>
  <si>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</si>
  <si>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</si>
  <si>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</si>
  <si>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</si>
  <si>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</si>
  <si>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</si>
  <si>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</si>
  <si>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</si>
  <si>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</si>
  <si>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</si>
  <si>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</si>
  <si>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</si>
  <si>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</si>
  <si>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</si>
  <si>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</si>
  <si>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</si>
  <si>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</si>
  <si>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</si>
  <si>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</si>
  <si>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</si>
  <si>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</si>
  <si>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</si>
  <si>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</si>
  <si>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</si>
  <si>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</si>
  <si>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</si>
  <si>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</si>
  <si>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</si>
  <si>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</si>
  <si>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</si>
  <si>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</si>
  <si>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</si>
  <si>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</si>
  <si>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</si>
  <si>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</si>
  <si>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</si>
  <si>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</si>
  <si>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</si>
  <si>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</si>
  <si>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</si>
  <si>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</si>
  <si>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</si>
  <si>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</si>
  <si>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</si>
  <si>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</si>
  <si>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</si>
  <si>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</si>
  <si>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</si>
  <si>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</si>
  <si>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</si>
  <si>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</si>
  <si>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</si>
  <si>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</si>
  <si>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</si>
  <si>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</si>
  <si>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</si>
  <si>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</si>
  <si>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</si>
  <si>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</si>
  <si>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</si>
  <si>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</si>
  <si>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</si>
  <si>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</si>
  <si>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</si>
  <si>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</si>
  <si>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</si>
  <si>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</si>
  <si>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</si>
  <si>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</si>
  <si>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</si>
  <si>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</si>
  <si>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</si>
  <si>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</si>
  <si>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</si>
  <si>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</si>
  <si>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</si>
  <si>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</si>
  <si>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</si>
  <si>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</si>
  <si>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</si>
  <si>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</si>
  <si>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</si>
  <si>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</si>
  <si>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</si>
  <si>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</si>
  <si>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</si>
  <si>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</si>
  <si>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</si>
  <si>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</si>
  <si>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</si>
  <si>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</si>
  <si>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</si>
  <si>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</si>
  <si>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</si>
  <si>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</si>
  <si>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</si>
  <si>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</si>
  <si>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</si>
  <si>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</si>
  <si>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</si>
  <si>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</si>
  <si>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</si>
  <si>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</si>
  <si>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</si>
  <si>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</si>
  <si>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</si>
  <si>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</si>
  <si>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</si>
  <si>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</si>
  <si>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</si>
  <si>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</si>
  <si>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</si>
  <si>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</si>
  <si>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</si>
  <si>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</si>
  <si>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</si>
  <si>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</si>
  <si>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</si>
  <si>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</si>
  <si>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</si>
  <si>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</si>
  <si>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</si>
  <si>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</si>
  <si>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</si>
  <si>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</si>
  <si>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</si>
  <si>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</si>
  <si>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</si>
  <si>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</si>
  <si>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</si>
  <si>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</si>
  <si>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</si>
  <si>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</si>
  <si>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</si>
  <si>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</si>
  <si>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</si>
  <si>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</si>
  <si>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</si>
  <si>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</si>
  <si>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</si>
  <si>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</si>
  <si>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</si>
  <si>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</si>
  <si>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</si>
  <si>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</si>
  <si>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</si>
  <si>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</si>
  <si>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</si>
  <si>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</si>
  <si>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</si>
  <si>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</si>
  <si>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</si>
  <si>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</si>
  <si>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</si>
  <si>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</si>
  <si>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</si>
  <si>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</si>
  <si>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</si>
  <si>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</si>
  <si>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</si>
  <si>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</si>
  <si>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</si>
  <si>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</si>
  <si>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</si>
  <si>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</si>
  <si>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</si>
  <si>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</si>
  <si>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</si>
  <si>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</si>
  <si>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</si>
  <si>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</si>
  <si>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</si>
  <si>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</si>
  <si>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</si>
  <si>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</si>
  <si>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</si>
  <si>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</si>
  <si>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</si>
  <si>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</si>
  <si>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</si>
  <si>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</si>
  <si>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</si>
  <si>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</si>
  <si>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</si>
  <si>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</si>
  <si>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</si>
  <si>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</si>
  <si>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</si>
  <si>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</si>
  <si>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</si>
  <si>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</si>
  <si>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</si>
  <si>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</si>
  <si>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</si>
  <si>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</si>
  <si>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</si>
  <si>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</si>
  <si>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</si>
  <si>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</si>
  <si>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</si>
  <si>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</si>
  <si>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</si>
  <si>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</si>
  <si>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</si>
  <si>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</si>
  <si>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</si>
  <si>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</si>
  <si>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</si>
  <si>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</si>
  <si>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</si>
  <si>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</si>
  <si>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</si>
  <si>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</si>
  <si>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</si>
  <si>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</si>
  <si>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</si>
  <si>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</si>
  <si>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</si>
  <si>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</si>
  <si>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</si>
  <si>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</si>
  <si>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</si>
  <si>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</si>
  <si>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</si>
  <si>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</si>
  <si>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</si>
  <si>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</si>
  <si>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</si>
  <si>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</si>
  <si>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</si>
  <si>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</si>
  <si>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</si>
  <si>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</si>
  <si>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</si>
  <si>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</si>
  <si>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</si>
  <si>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</si>
  <si>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</si>
  <si>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</si>
  <si>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</si>
  <si>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</si>
  <si>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</si>
  <si>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</si>
  <si>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</si>
  <si>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</si>
  <si>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</si>
  <si>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</si>
  <si>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</si>
  <si>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</si>
  <si>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</si>
  <si>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</si>
  <si>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</si>
  <si>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</si>
  <si>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</si>
  <si>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</si>
  <si>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</si>
  <si>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</si>
  <si>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</si>
  <si>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</si>
  <si>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</si>
  <si>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</si>
  <si>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</si>
  <si>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</si>
  <si>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</si>
  <si>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</si>
  <si>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</si>
  <si>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</si>
  <si>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</si>
  <si>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</si>
  <si>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</si>
  <si>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</si>
  <si>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</si>
  <si>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</si>
  <si>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</si>
  <si>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</si>
  <si>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</si>
  <si>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</si>
  <si>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</si>
  <si>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</si>
  <si>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</si>
  <si>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</si>
  <si>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</si>
  <si>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</si>
  <si>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</si>
  <si>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</si>
  <si>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</si>
  <si>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</si>
  <si>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</si>
  <si>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</si>
  <si>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</si>
  <si>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</si>
  <si>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</si>
  <si>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</si>
  <si>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</si>
  <si>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</si>
  <si>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</si>
  <si>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</si>
  <si>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</si>
  <si>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</si>
  <si>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</si>
  <si>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</si>
  <si>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</si>
  <si>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</si>
  <si>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</si>
  <si>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</si>
  <si>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</si>
  <si>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</si>
  <si>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</si>
  <si>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</si>
  <si>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</si>
  <si>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</si>
  <si>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</si>
  <si>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</si>
  <si>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</si>
  <si>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</si>
  <si>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</si>
  <si>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</si>
  <si>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</si>
  <si>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</si>
  <si>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</si>
  <si>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</si>
  <si>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</si>
  <si>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</si>
  <si>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</si>
  <si>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</si>
  <si>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</si>
  <si>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</si>
  <si>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</si>
  <si>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</si>
  <si>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</si>
  <si>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</si>
  <si>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</si>
  <si>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</si>
  <si>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</si>
  <si>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</si>
  <si>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</si>
  <si>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</si>
  <si>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</si>
  <si>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</si>
  <si>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</si>
  <si>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</si>
  <si>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</si>
  <si>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</si>
  <si>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</si>
  <si>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</si>
  <si>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</si>
  <si>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</si>
  <si>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</si>
  <si>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</si>
  <si>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</si>
  <si>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</si>
  <si>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</si>
  <si>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</si>
  <si>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</si>
  <si>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</si>
  <si>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</si>
  <si>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</si>
  <si>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</si>
  <si>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</si>
  <si>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</si>
  <si>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</si>
  <si>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</si>
  <si>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</si>
  <si>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</si>
  <si>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</si>
  <si>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</si>
  <si>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</si>
  <si>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</si>
  <si>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</si>
  <si>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</si>
  <si>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</si>
  <si>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</si>
  <si>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</si>
  <si>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</si>
  <si>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</si>
  <si>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</si>
  <si>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</si>
  <si>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</si>
  <si>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</si>
  <si>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</si>
  <si>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</si>
  <si>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</si>
  <si>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</si>
  <si>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</si>
  <si>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</si>
  <si>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</si>
  <si>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</si>
  <si>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</si>
  <si>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</si>
  <si>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</si>
  <si>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</si>
  <si>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</si>
  <si>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</si>
  <si>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</si>
  <si>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</si>
  <si>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</si>
  <si>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</si>
  <si>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</si>
  <si>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</si>
  <si>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</si>
  <si>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</si>
  <si>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</si>
  <si>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</si>
  <si>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</si>
  <si>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</si>
  <si>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</si>
  <si>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</si>
  <si>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</si>
  <si>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</si>
  <si>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</si>
  <si>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</si>
  <si>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</si>
  <si>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</si>
  <si>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</si>
  <si>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</si>
  <si>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</si>
  <si>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</si>
  <si>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</si>
  <si>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</si>
  <si>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</si>
  <si>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</si>
  <si>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</si>
  <si>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</si>
  <si>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</si>
  <si>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</si>
  <si>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</si>
  <si>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</si>
  <si>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</si>
  <si>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</si>
  <si>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</si>
  <si>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</si>
  <si>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</si>
  <si>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</si>
  <si>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</si>
  <si>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</si>
  <si>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</si>
  <si>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</si>
  <si>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</si>
  <si>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</si>
  <si>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</si>
  <si>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</si>
  <si>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</si>
  <si>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</si>
  <si>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</si>
  <si>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</si>
  <si>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</si>
  <si>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</si>
  <si>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</si>
  <si>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</si>
  <si>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</si>
  <si>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</si>
  <si>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</si>
  <si>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</si>
  <si>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</si>
  <si>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</si>
  <si>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</si>
  <si>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</si>
  <si>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</si>
  <si>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</si>
  <si>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</si>
  <si>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</si>
  <si>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</si>
  <si>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</si>
  <si>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</si>
  <si>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</si>
  <si>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</si>
  <si>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</si>
  <si>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</si>
  <si>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</si>
  <si>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</si>
  <si>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</si>
  <si>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</si>
  <si>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</si>
  <si>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</si>
  <si>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</si>
  <si>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</si>
  <si>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</si>
  <si>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</si>
  <si>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</si>
  <si>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</si>
  <si>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</si>
  <si>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</si>
  <si>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</si>
  <si>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</si>
  <si>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</si>
  <si>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</si>
  <si>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</si>
  <si>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</si>
  <si>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</si>
  <si>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</si>
  <si>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</si>
  <si>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</si>
  <si>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</si>
  <si>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</si>
  <si>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</si>
  <si>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</si>
  <si>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</si>
  <si>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</si>
  <si>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</si>
  <si>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</si>
  <si>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</si>
  <si>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</si>
  <si>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</si>
  <si>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</si>
  <si>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</si>
  <si>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</si>
  <si>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</si>
  <si>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</si>
  <si>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</si>
  <si>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</si>
  <si>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</si>
  <si>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</si>
  <si>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</si>
  <si>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</si>
  <si>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</si>
  <si>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</si>
  <si>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</si>
  <si>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</si>
  <si>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</si>
  <si>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</si>
  <si>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</si>
  <si>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</si>
  <si>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</si>
  <si>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</si>
  <si>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</si>
  <si>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</si>
  <si>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</si>
  <si>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</si>
  <si>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</si>
  <si>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</si>
  <si>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</si>
  <si>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</si>
  <si>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</si>
  <si>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</si>
  <si>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</si>
  <si>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</si>
  <si>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</si>
  <si>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</si>
  <si>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</si>
  <si>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</si>
  <si>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</si>
  <si>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</si>
  <si>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</si>
  <si>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</si>
  <si>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</si>
  <si>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</si>
  <si>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</si>
  <si>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</si>
  <si>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</si>
  <si>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</si>
  <si>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</si>
  <si>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</si>
  <si>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</si>
  <si>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</si>
  <si>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</si>
  <si>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</si>
  <si>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</si>
  <si>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</si>
  <si>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</si>
  <si>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</si>
  <si>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</si>
  <si>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</si>
  <si>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</si>
  <si>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</si>
  <si>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</si>
  <si>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</si>
  <si>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</si>
  <si>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</si>
  <si>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</si>
  <si>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</si>
  <si>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</si>
  <si>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</si>
  <si>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</si>
  <si>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</si>
  <si>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</si>
  <si>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</si>
  <si>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</si>
  <si>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</si>
  <si>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</si>
  <si>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</si>
  <si>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</si>
  <si>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</si>
  <si>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</si>
  <si>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</si>
  <si>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</si>
  <si>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</si>
  <si>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</si>
  <si>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</si>
  <si>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</si>
  <si>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</si>
  <si>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</si>
  <si>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</si>
  <si>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</si>
  <si>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</si>
  <si>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</si>
  <si>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</si>
  <si>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</si>
  <si>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</si>
  <si>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</si>
  <si>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</si>
  <si>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</si>
  <si>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</si>
  <si>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</si>
  <si>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</si>
  <si>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</si>
  <si>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</si>
  <si>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</si>
  <si>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</si>
  <si>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</si>
  <si>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</si>
  <si>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</si>
  <si>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</si>
  <si>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</si>
  <si>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</si>
  <si>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</si>
  <si>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</si>
  <si>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</si>
  <si>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</si>
  <si>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</si>
  <si>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</si>
  <si>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</si>
  <si>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</si>
  <si>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</si>
  <si>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</si>
  <si>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</si>
  <si>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</si>
  <si>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</si>
  <si>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</si>
  <si>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</si>
  <si>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</si>
  <si>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</si>
  <si>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</si>
  <si>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</si>
  <si>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</si>
  <si>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</si>
  <si>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</si>
  <si>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</si>
  <si>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</si>
  <si>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</si>
  <si>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</si>
  <si>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</si>
  <si>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</si>
  <si>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</si>
  <si>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</si>
  <si>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</si>
  <si>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</si>
  <si>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</si>
  <si>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</si>
  <si>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</si>
  <si>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</si>
  <si>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</si>
  <si>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</si>
  <si>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</si>
  <si>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</si>
  <si>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</si>
  <si>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</si>
  <si>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</si>
  <si>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</si>
  <si>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</si>
  <si>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</si>
  <si>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</si>
  <si>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</si>
  <si>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</si>
  <si>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</si>
  <si>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</si>
  <si>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</si>
  <si>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</si>
  <si>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</si>
  <si>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</si>
  <si>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</si>
  <si>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</si>
  <si>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</si>
  <si>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</si>
  <si>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</si>
  <si>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</si>
  <si>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</si>
  <si>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</si>
  <si>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</si>
  <si>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</si>
  <si>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</si>
  <si>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</si>
  <si>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</si>
  <si>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</si>
  <si>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</si>
  <si>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</si>
  <si>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</si>
  <si>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</si>
  <si>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</si>
  <si>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</si>
  <si>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</si>
  <si>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</si>
  <si>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</si>
  <si>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</si>
  <si>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</si>
  <si>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</si>
  <si>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</si>
  <si>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</si>
  <si>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</si>
  <si>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</si>
  <si>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</si>
  <si>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</si>
  <si>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</si>
  <si>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</si>
  <si>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</si>
  <si>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</si>
  <si>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</si>
  <si>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</si>
  <si>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</si>
  <si>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</si>
  <si>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</si>
  <si>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</si>
  <si>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</si>
  <si>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</si>
  <si>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</si>
  <si>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</si>
  <si>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</si>
  <si>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</si>
  <si>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</si>
  <si>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</si>
  <si>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</si>
  <si>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</si>
  <si>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</si>
  <si>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</si>
  <si>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</si>
  <si>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</si>
  <si>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</si>
  <si>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</si>
  <si>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</si>
  <si>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</si>
  <si>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</si>
  <si>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</si>
  <si>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</si>
  <si>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</si>
  <si>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</si>
  <si>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</si>
  <si>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</si>
  <si>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</si>
  <si>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</si>
  <si>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</si>
  <si>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</si>
  <si>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</si>
  <si>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</si>
  <si>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</si>
  <si>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</si>
  <si>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</si>
  <si>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</si>
  <si>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</si>
  <si>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</si>
  <si>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</si>
  <si>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</si>
  <si>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</si>
  <si>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</si>
  <si>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</si>
  <si>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</si>
  <si>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</si>
  <si>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</si>
  <si>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</si>
  <si>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</si>
  <si>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</si>
  <si>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</si>
  <si>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</si>
  <si>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</si>
  <si>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</si>
  <si>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</si>
  <si>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</si>
  <si>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</si>
  <si>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</si>
  <si>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</si>
  <si>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</si>
  <si>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</si>
  <si>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</si>
  <si>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</si>
  <si>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</si>
  <si>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</si>
  <si>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</si>
  <si>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</si>
  <si>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</si>
  <si>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</si>
  <si>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</si>
  <si>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</si>
  <si>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</si>
  <si>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</si>
  <si>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</si>
  <si>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</si>
  <si>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</si>
  <si>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</si>
  <si>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</si>
  <si>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</si>
  <si>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</si>
  <si>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</si>
  <si>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</si>
  <si>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</si>
  <si>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</si>
  <si>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</si>
  <si>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</si>
  <si>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</si>
  <si>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</si>
  <si>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</si>
  <si>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</si>
  <si>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</si>
  <si>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</si>
  <si>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</si>
  <si>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</si>
  <si>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</si>
  <si>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</si>
  <si>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</si>
  <si>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</si>
  <si>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</si>
  <si>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</si>
  <si>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</si>
  <si>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</si>
  <si>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</si>
  <si>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</si>
  <si>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</si>
  <si>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</si>
  <si>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</si>
  <si>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</si>
  <si>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</si>
  <si>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</si>
  <si>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</si>
  <si>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</si>
  <si>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</si>
  <si>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</si>
  <si>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</si>
  <si>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</si>
  <si>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</si>
  <si>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</si>
  <si>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</si>
  <si>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</si>
  <si>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</si>
  <si>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</si>
  <si>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</si>
  <si>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</si>
  <si>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</si>
  <si>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</si>
  <si>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</si>
  <si>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</si>
  <si>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</si>
  <si>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</si>
  <si>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</si>
  <si>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</si>
  <si>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</si>
  <si>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</si>
  <si>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</si>
  <si>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</si>
  <si>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</si>
  <si>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</si>
  <si>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</si>
  <si>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</si>
  <si>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</si>
  <si>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</si>
  <si>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</si>
  <si>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</si>
  <si>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</si>
  <si>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</si>
  <si>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</si>
  <si>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</si>
  <si>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</si>
  <si>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</si>
  <si>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</si>
  <si>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</si>
  <si>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</si>
  <si>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</si>
  <si>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</si>
  <si>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</si>
  <si>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</si>
  <si>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</si>
  <si>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</si>
  <si>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</si>
  <si>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</si>
  <si>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</si>
  <si>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</si>
  <si>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</si>
  <si>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</si>
  <si>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</si>
  <si>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</si>
  <si>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</si>
  <si>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</si>
  <si>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</si>
  <si>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</si>
  <si>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</si>
  <si>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</si>
  <si>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</si>
  <si>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</si>
  <si>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</si>
  <si>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</si>
  <si>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</si>
  <si>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</si>
  <si>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</si>
  <si>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</si>
  <si>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</si>
  <si>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</si>
  <si>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</si>
  <si>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</si>
  <si>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</si>
  <si>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</si>
  <si>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</si>
  <si>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</si>
  <si>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</si>
  <si>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</si>
  <si>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</si>
  <si>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</si>
  <si>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</si>
  <si>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</si>
  <si>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</si>
  <si>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</si>
  <si>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</si>
  <si>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</si>
  <si>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</si>
  <si>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</si>
  <si>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</si>
  <si>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</si>
  <si>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</si>
  <si>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</si>
  <si>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</si>
  <si>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</si>
  <si>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</si>
  <si>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</si>
  <si>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</si>
  <si>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</si>
  <si>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</si>
  <si>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</si>
  <si>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</si>
  <si>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</si>
  <si>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</si>
  <si>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</si>
  <si>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</si>
  <si>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</si>
  <si>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</si>
  <si>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</si>
  <si>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</si>
  <si>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</si>
  <si>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</si>
  <si>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</si>
  <si>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</si>
  <si>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</si>
  <si>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</si>
  <si>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</si>
  <si>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</si>
  <si>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</si>
  <si>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</si>
  <si>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</si>
  <si>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</si>
  <si>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</si>
  <si>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</si>
  <si>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</si>
  <si>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</si>
  <si>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</si>
  <si>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</si>
  <si>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</si>
  <si>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</si>
  <si>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</si>
  <si>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</si>
  <si>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</si>
  <si>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</si>
  <si>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</si>
  <si>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</si>
  <si>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</si>
  <si>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</si>
  <si>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</si>
  <si>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</si>
  <si>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</si>
  <si>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</si>
  <si>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</si>
  <si>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</si>
  <si>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</si>
  <si>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</si>
  <si>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</si>
  <si>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</si>
  <si>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</si>
  <si>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</si>
  <si>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</si>
  <si>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</si>
  <si>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</si>
  <si>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</si>
  <si>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</si>
  <si>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</si>
  <si>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</si>
  <si>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</si>
  <si>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</si>
  <si>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</si>
  <si>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</si>
  <si>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</si>
  <si>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</si>
  <si>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</si>
  <si>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</si>
  <si>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</si>
  <si>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</si>
  <si>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</si>
  <si>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</si>
  <si>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</si>
  <si>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</si>
  <si>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</si>
  <si>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</si>
  <si>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</si>
  <si>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</si>
  <si>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</si>
  <si>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</si>
  <si>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</si>
  <si>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</si>
  <si>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</si>
  <si>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</si>
  <si>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</si>
  <si>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</si>
  <si>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</si>
  <si>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</si>
  <si>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</si>
  <si>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</si>
  <si>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</si>
  <si>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</si>
  <si>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</si>
  <si>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</si>
  <si>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</si>
  <si>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</si>
  <si>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</si>
  <si>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</si>
  <si>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</si>
  <si>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</si>
  <si>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</si>
  <si>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</si>
  <si>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</si>
  <si>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</si>
  <si>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</si>
  <si>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</si>
  <si>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</si>
  <si>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</si>
  <si>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</si>
  <si>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</si>
  <si>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</si>
  <si>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</si>
  <si>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</si>
  <si>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</si>
  <si>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</si>
  <si>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</si>
  <si>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</si>
  <si>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</si>
  <si>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</si>
  <si>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</si>
  <si>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</si>
  <si>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</si>
  <si>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</si>
  <si>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</si>
  <si>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</si>
  <si>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</si>
  <si>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</si>
  <si>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</si>
  <si>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</si>
  <si>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</si>
  <si>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</si>
  <si>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</si>
  <si>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</si>
  <si>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</si>
  <si>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</si>
  <si>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</si>
  <si>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</si>
  <si>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</si>
  <si>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</si>
  <si>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</si>
  <si>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</si>
  <si>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</si>
  <si>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</si>
  <si>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</si>
  <si>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</si>
  <si>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</si>
  <si>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</si>
  <si>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</si>
  <si>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</si>
  <si>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</si>
  <si>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</si>
  <si>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</si>
  <si>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</si>
  <si>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</si>
  <si>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</si>
  <si>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</si>
  <si>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</si>
  <si>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</si>
  <si>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</si>
  <si>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</si>
  <si>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</si>
  <si>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</si>
  <si>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</si>
  <si>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</si>
  <si>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</si>
  <si>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</si>
  <si>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</si>
  <si>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</si>
  <si>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</si>
  <si>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</si>
  <si>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</si>
  <si>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</si>
  <si>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</si>
  <si>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</si>
  <si>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</si>
  <si>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</si>
  <si>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</si>
  <si>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</si>
  <si>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</si>
  <si>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</si>
  <si>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</si>
  <si>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</si>
  <si>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</si>
  <si>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</si>
  <si>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</si>
  <si>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</si>
  <si>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</si>
  <si>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</si>
  <si>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</si>
  <si>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</si>
  <si>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</si>
  <si>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</si>
  <si>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</si>
  <si>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</si>
  <si>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</si>
  <si>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</si>
  <si>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</si>
  <si>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</si>
  <si>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</si>
  <si>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</si>
  <si>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</si>
  <si>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</si>
  <si>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</si>
  <si>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</si>
  <si>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</si>
  <si>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</si>
  <si>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</si>
  <si>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</si>
  <si>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</si>
  <si>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</si>
  <si>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</si>
  <si>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</si>
  <si>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</si>
  <si>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</si>
  <si>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</si>
  <si>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</si>
  <si>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</si>
  <si>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</si>
  <si>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</si>
  <si>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</si>
  <si>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</si>
  <si>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</si>
  <si>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</si>
  <si>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</si>
  <si>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</si>
  <si>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</si>
  <si>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</si>
  <si>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</si>
  <si>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</si>
  <si>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</si>
  <si>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</si>
  <si>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</si>
  <si>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</si>
  <si>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</si>
  <si>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</si>
  <si>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</si>
  <si>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</si>
  <si>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</si>
  <si>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</si>
  <si>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</si>
  <si>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</si>
  <si>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</si>
  <si>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</si>
  <si>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</si>
  <si>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</si>
  <si>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</si>
  <si>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</si>
  <si>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</si>
  <si>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</si>
  <si>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</si>
  <si>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</si>
  <si>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</si>
  <si>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</si>
  <si>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</si>
  <si>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</si>
  <si>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</si>
  <si>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</si>
  <si>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</si>
  <si>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</si>
  <si>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</si>
  <si>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</si>
  <si>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</si>
  <si>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</si>
  <si>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</si>
  <si>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</si>
  <si>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</si>
  <si>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</si>
  <si>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</si>
  <si>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</si>
  <si>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</si>
  <si>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</si>
  <si>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</si>
  <si>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</si>
  <si>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</si>
  <si>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</si>
  <si>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</si>
  <si>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</si>
  <si>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</si>
  <si>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</si>
  <si>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</si>
  <si>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</si>
  <si>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</si>
  <si>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</si>
  <si>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</si>
  <si>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</si>
  <si>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</si>
  <si>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</si>
  <si>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</si>
  <si>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</si>
  <si>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</si>
  <si>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</si>
  <si>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</si>
  <si>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</si>
  <si>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</si>
  <si>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</si>
  <si>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</si>
  <si>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</si>
  <si>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</si>
  <si>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</si>
  <si>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</si>
  <si>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</si>
  <si>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</si>
  <si>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</si>
  <si>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</si>
  <si>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</si>
  <si>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</si>
  <si>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</si>
  <si>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</si>
  <si>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</si>
  <si>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</si>
  <si>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</si>
  <si>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</si>
  <si>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</si>
  <si>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</si>
  <si>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</si>
  <si>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</si>
  <si>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</si>
  <si>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</si>
  <si>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</si>
  <si>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</si>
  <si>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</si>
  <si>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</si>
  <si>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</si>
  <si>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</si>
  <si>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</si>
  <si>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</si>
  <si>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</si>
  <si>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</si>
  <si>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</si>
  <si>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</si>
  <si>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</si>
  <si>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</si>
  <si>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</si>
  <si>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</si>
  <si>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</si>
  <si>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</si>
  <si>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</si>
  <si>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</si>
  <si>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</si>
  <si>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</si>
  <si>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</si>
  <si>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</si>
  <si>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</si>
  <si>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</si>
  <si>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</si>
  <si>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</si>
  <si>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</si>
  <si>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</si>
  <si>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</si>
  <si>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</si>
  <si>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</si>
  <si>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</si>
  <si>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</si>
  <si>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</si>
  <si>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</si>
  <si>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</si>
  <si>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</si>
  <si>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</si>
  <si>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</si>
  <si>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</si>
  <si>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</si>
  <si>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</si>
  <si>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</si>
  <si>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</si>
  <si>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</si>
  <si>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</si>
  <si>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</si>
  <si>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</si>
  <si>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</si>
  <si>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</si>
  <si>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</si>
  <si>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</si>
  <si>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</si>
  <si>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</si>
  <si>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</si>
  <si>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</si>
  <si>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</si>
  <si>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</si>
  <si>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</si>
  <si>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</si>
  <si>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</si>
  <si>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</si>
  <si>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</si>
  <si>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</si>
  <si>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</si>
  <si>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</si>
  <si>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</si>
  <si>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</si>
  <si>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</si>
  <si>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</si>
  <si>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</si>
  <si>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</si>
  <si>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</si>
  <si>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</si>
  <si>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</si>
  <si>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</si>
  <si>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</si>
  <si>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</si>
  <si>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</si>
  <si>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</si>
  <si>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</si>
  <si>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</si>
  <si>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</si>
  <si>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</si>
  <si>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</si>
  <si>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</si>
  <si>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</si>
  <si>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</si>
  <si>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</si>
  <si>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</si>
  <si>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</si>
  <si>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</si>
  <si>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</si>
  <si>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</si>
  <si>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</si>
  <si>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</si>
  <si>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</si>
  <si>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</si>
  <si>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</si>
  <si>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</si>
  <si>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</si>
  <si>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</si>
  <si>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</si>
  <si>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</si>
  <si>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</si>
  <si>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</si>
  <si>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</si>
  <si>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</si>
  <si>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</si>
  <si>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</si>
  <si>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</si>
  <si>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</si>
  <si>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</si>
  <si>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</si>
  <si>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</si>
  <si>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</si>
  <si>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</si>
  <si>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</si>
  <si>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</si>
  <si>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</si>
  <si>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</si>
  <si>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</si>
  <si>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</si>
  <si>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</si>
  <si>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</si>
  <si>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</si>
  <si>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</si>
  <si>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</si>
  <si>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</si>
  <si>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</si>
  <si>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</si>
  <si>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</si>
  <si>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</si>
  <si>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</si>
  <si>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</si>
  <si>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</si>
  <si>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</si>
  <si>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</si>
  <si>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</si>
  <si>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</si>
  <si>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</si>
  <si>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</si>
  <si>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</si>
  <si>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</si>
  <si>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</si>
  <si>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</si>
  <si>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</si>
  <si>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</si>
  <si>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</si>
  <si>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</si>
  <si>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</si>
  <si>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</si>
  <si>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</si>
  <si>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</si>
  <si>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</si>
  <si>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</si>
  <si>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</si>
  <si>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</si>
  <si>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</si>
  <si>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</si>
  <si>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</si>
  <si>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</si>
  <si>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</si>
  <si>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</si>
  <si>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</si>
  <si>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</si>
  <si>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</si>
  <si>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</si>
  <si>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</si>
  <si>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</si>
  <si>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</si>
  <si>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</si>
  <si>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</si>
  <si>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</si>
  <si>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</si>
  <si>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</si>
  <si>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</si>
  <si>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</si>
  <si>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</si>
  <si>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</si>
  <si>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</si>
  <si>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</si>
  <si>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</si>
  <si>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</si>
  <si>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</si>
  <si>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</si>
  <si>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</si>
  <si>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</si>
  <si>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</si>
  <si>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</si>
  <si>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</si>
  <si>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</si>
  <si>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</si>
  <si>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</si>
  <si>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</si>
  <si>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</si>
  <si>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</si>
  <si>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</si>
  <si>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</si>
  <si>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</si>
  <si>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</si>
  <si>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</si>
  <si>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</si>
  <si>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</si>
  <si>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</si>
  <si>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</si>
  <si>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</si>
  <si>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</si>
  <si>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</si>
  <si>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</si>
  <si>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</si>
  <si>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</si>
  <si>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</si>
  <si>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</si>
  <si>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</si>
  <si>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</si>
  <si>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</si>
  <si>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</si>
  <si>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</si>
  <si>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</si>
  <si>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</si>
  <si>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</si>
  <si>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</si>
  <si>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</si>
  <si>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</si>
  <si>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</si>
  <si>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</si>
  <si>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</si>
  <si>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</si>
  <si>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</si>
  <si>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</si>
  <si>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</si>
  <si>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</si>
  <si>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</si>
  <si>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</si>
  <si>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</si>
  <si>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</si>
  <si>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</si>
  <si>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</si>
  <si>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</si>
  <si>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</si>
  <si>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</si>
  <si>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</si>
  <si>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</si>
  <si>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</si>
  <si>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</si>
  <si>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</si>
  <si>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</si>
  <si>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</si>
  <si>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</si>
  <si>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</si>
  <si>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</si>
  <si>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</si>
  <si>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</si>
  <si>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</si>
  <si>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</si>
  <si>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</si>
  <si>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</si>
  <si>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</si>
  <si>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</si>
  <si>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</si>
  <si>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</si>
  <si>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</si>
  <si>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</si>
  <si>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</si>
  <si>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</si>
  <si>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</si>
  <si>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</si>
  <si>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</si>
  <si>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</si>
  <si>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</si>
  <si>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</si>
  <si>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</si>
  <si>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</si>
  <si>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</si>
  <si>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</si>
  <si>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</si>
  <si>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</si>
  <si>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</si>
  <si>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</si>
  <si>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</si>
  <si>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</si>
  <si>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</si>
  <si>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</si>
  <si>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</si>
  <si>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</si>
  <si>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</si>
  <si>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</si>
  <si>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</si>
  <si>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</si>
  <si>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</si>
  <si>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</si>
  <si>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</si>
  <si>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</si>
  <si>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</si>
  <si>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</si>
  <si>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</si>
  <si>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</si>
  <si>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</si>
  <si>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</si>
  <si>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</si>
  <si>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</si>
  <si>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</si>
  <si>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</si>
  <si>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</si>
  <si>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</si>
  <si>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</si>
  <si>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</si>
  <si>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</si>
  <si>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</si>
  <si>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</si>
  <si>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</si>
  <si>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</si>
  <si>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</si>
  <si>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</si>
  <si>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</si>
  <si>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</si>
  <si>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</si>
  <si>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</si>
  <si>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</si>
  <si>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</si>
  <si>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</si>
  <si>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</si>
  <si>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</si>
  <si>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</si>
  <si>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</si>
  <si>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</si>
  <si>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</si>
  <si>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</si>
  <si>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</si>
  <si>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</si>
  <si>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</si>
  <si>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</si>
  <si>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</si>
  <si>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</si>
  <si>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</si>
  <si>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</si>
  <si>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</si>
  <si>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</si>
  <si>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</si>
  <si>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</si>
  <si>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</si>
  <si>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</si>
  <si>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</si>
  <si>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</si>
  <si>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</si>
  <si>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</si>
  <si>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</si>
  <si>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</si>
  <si>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</si>
  <si>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</si>
  <si>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</si>
  <si>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</si>
  <si>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</si>
  <si>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</si>
  <si>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</si>
  <si>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</si>
  <si>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</si>
  <si>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</si>
  <si>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</si>
  <si>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</si>
  <si>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</si>
  <si>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</si>
  <si>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</si>
  <si>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</si>
  <si>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</si>
  <si>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</si>
  <si>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</si>
  <si>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</si>
  <si>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</si>
  <si>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</si>
  <si>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</si>
  <si>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</si>
  <si>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</si>
  <si>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</si>
  <si>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</si>
  <si>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</si>
  <si>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</si>
  <si>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</si>
  <si>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</si>
  <si>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</si>
  <si>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</si>
  <si>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</si>
  <si>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</si>
  <si>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</si>
  <si>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</si>
  <si>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</si>
  <si>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</si>
  <si>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</si>
  <si>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</si>
  <si>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</si>
  <si>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</si>
  <si>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</si>
  <si>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</si>
  <si>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</si>
  <si>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</si>
  <si>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</si>
  <si>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</si>
  <si>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</si>
  <si>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</si>
  <si>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</si>
  <si>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</si>
  <si>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</si>
  <si>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</si>
  <si>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</si>
  <si>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</si>
  <si>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</si>
  <si>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</si>
  <si>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</si>
  <si>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</si>
  <si>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</si>
  <si>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</si>
  <si>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</si>
  <si>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</si>
  <si>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</si>
  <si>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</si>
  <si>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</si>
  <si>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</si>
  <si>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</si>
  <si>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</si>
  <si>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</si>
  <si>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</si>
  <si>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</si>
  <si>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</si>
  <si>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</si>
  <si>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</si>
  <si>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</si>
  <si>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</si>
  <si>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</si>
  <si>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</si>
  <si>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</si>
  <si>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</si>
  <si>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</si>
  <si>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</si>
  <si>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</si>
  <si>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</si>
  <si>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</si>
  <si>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</si>
  <si>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</si>
  <si>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</si>
  <si>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</si>
  <si>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</si>
  <si>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</si>
  <si>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</si>
  <si>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</si>
  <si>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</si>
  <si>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</si>
  <si>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</si>
  <si>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</si>
  <si>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</si>
  <si>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</si>
  <si>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</si>
  <si>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</si>
  <si>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</si>
  <si>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</si>
  <si>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</si>
  <si>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</si>
  <si>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</si>
  <si>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</si>
  <si>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</si>
  <si>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</si>
  <si>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</si>
  <si>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</si>
  <si>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</si>
  <si>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</si>
  <si>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</si>
  <si>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</si>
  <si>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</si>
  <si>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</si>
  <si>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</si>
  <si>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</si>
  <si>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</si>
  <si>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</si>
  <si>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</si>
  <si>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</si>
  <si>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</si>
  <si>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</si>
  <si>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</si>
  <si>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</si>
  <si>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</si>
  <si>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</si>
  <si>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</si>
  <si>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</si>
  <si>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</si>
  <si>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</si>
  <si>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</si>
  <si>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</si>
  <si>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</si>
  <si>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</si>
  <si>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</si>
  <si>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</si>
  <si>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</si>
  <si>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</si>
  <si>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</si>
  <si>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</si>
  <si>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</si>
  <si>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</si>
  <si>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</si>
  <si>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</si>
  <si>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</si>
  <si>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</si>
  <si>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</si>
  <si>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</si>
  <si>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</si>
  <si>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</si>
  <si>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</si>
  <si>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</si>
  <si>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</si>
  <si>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</si>
  <si>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</si>
  <si>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</si>
  <si>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</si>
  <si>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</si>
  <si>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</si>
  <si>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</si>
  <si>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</si>
  <si>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</si>
  <si>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</si>
  <si>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</si>
  <si>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</si>
  <si>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</si>
  <si>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</si>
  <si>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</si>
  <si>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</si>
  <si>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</si>
  <si>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</si>
  <si>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</si>
  <si>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</si>
  <si>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</si>
  <si>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</si>
  <si>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</si>
  <si>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</si>
  <si>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</si>
  <si>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</si>
  <si>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</si>
  <si>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</si>
  <si>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</si>
  <si>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</si>
  <si>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</si>
  <si>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</si>
  <si>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</si>
  <si>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</si>
  <si>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</si>
  <si>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</si>
  <si>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</si>
  <si>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</si>
  <si>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</si>
  <si>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</si>
  <si>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</si>
  <si>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</si>
  <si>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</si>
  <si>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</si>
  <si>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</si>
  <si>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</si>
  <si>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</si>
  <si>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</si>
  <si>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</si>
  <si>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</si>
  <si>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</si>
  <si>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</si>
  <si>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</si>
  <si>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</si>
  <si>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</si>
  <si>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</si>
  <si>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</si>
  <si>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</si>
  <si>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</si>
  <si>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</si>
  <si>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</si>
  <si>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</si>
  <si>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</si>
  <si>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</si>
  <si>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</si>
  <si>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</si>
  <si>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</si>
  <si>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</si>
  <si>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</si>
  <si>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</si>
  <si>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</si>
  <si>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</si>
  <si>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</si>
  <si>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</si>
  <si>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</si>
  <si>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</si>
  <si>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</si>
  <si>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</si>
  <si>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</si>
  <si>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</si>
  <si>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</si>
  <si>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</si>
  <si>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</si>
  <si>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</si>
  <si>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</si>
  <si>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</si>
  <si>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</si>
  <si>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</si>
  <si>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</si>
  <si>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</si>
  <si>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</si>
  <si>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</si>
  <si>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</si>
  <si>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</si>
  <si>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</si>
  <si>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</si>
  <si>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</si>
  <si>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</si>
  <si>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</si>
  <si>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</si>
  <si>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</si>
  <si>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</si>
  <si>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</si>
  <si>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</si>
  <si>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</si>
  <si>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</si>
  <si>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</si>
  <si>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</si>
  <si>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</si>
  <si>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</si>
  <si>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</si>
  <si>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</si>
  <si>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</si>
  <si>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</si>
  <si>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</si>
  <si>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</si>
  <si>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</si>
  <si>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</si>
  <si>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</si>
  <si>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</si>
  <si>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</si>
  <si>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</si>
  <si>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</si>
  <si>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</si>
  <si>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</si>
  <si>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</si>
  <si>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</si>
  <si>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</si>
  <si>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</si>
  <si>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</si>
  <si>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</si>
  <si>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</si>
  <si>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</si>
  <si>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</si>
  <si>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</si>
  <si>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</si>
  <si>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</si>
  <si>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</si>
  <si>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</si>
  <si>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</si>
  <si>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</si>
  <si>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</si>
  <si>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</si>
  <si>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</si>
  <si>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</si>
  <si>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</si>
  <si>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</si>
  <si>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</si>
  <si>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</si>
  <si>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</si>
  <si>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</si>
  <si>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</si>
  <si>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</si>
  <si>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</si>
  <si>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</si>
  <si>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</si>
  <si>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</si>
  <si>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</si>
  <si>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</si>
  <si>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</si>
  <si>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</si>
  <si>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</si>
  <si>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</si>
  <si>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</si>
  <si>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</si>
  <si>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</si>
  <si>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</si>
  <si>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</si>
  <si>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</si>
  <si>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</si>
  <si>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</si>
  <si>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</si>
  <si>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</si>
  <si>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</si>
  <si>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</si>
  <si>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</si>
  <si>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</si>
  <si>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</si>
  <si>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</si>
  <si>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</si>
  <si>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</si>
  <si>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</si>
  <si>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</si>
  <si>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</si>
  <si>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</si>
  <si>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</si>
  <si>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</si>
  <si>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</si>
  <si>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</si>
  <si>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</si>
  <si>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</si>
  <si>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</si>
  <si>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</si>
  <si>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</si>
  <si>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</si>
  <si>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</si>
  <si>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</si>
  <si>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</si>
  <si>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</si>
  <si>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</si>
  <si>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</si>
  <si>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</si>
  <si>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</si>
  <si>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</si>
  <si>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</si>
  <si>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</si>
  <si>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</si>
  <si>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</si>
  <si>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</si>
  <si>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</si>
  <si>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</si>
  <si>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</si>
  <si>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</si>
  <si>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</si>
  <si>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</si>
  <si>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</si>
  <si>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</si>
  <si>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</si>
  <si>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</si>
  <si>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</si>
  <si>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</si>
  <si>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</si>
  <si>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</si>
  <si>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</si>
  <si>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</si>
  <si>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</si>
  <si>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</si>
  <si>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</si>
  <si>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</si>
  <si>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</si>
  <si>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</si>
  <si>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</si>
  <si>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</si>
  <si>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</si>
  <si>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</si>
  <si>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</si>
  <si>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</si>
  <si>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</si>
  <si>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</si>
  <si>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</si>
  <si>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</si>
  <si>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</si>
  <si>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</si>
  <si>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</si>
  <si>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</si>
  <si>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</si>
  <si>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</si>
  <si>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</si>
  <si>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</si>
  <si>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</si>
  <si>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</si>
  <si>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</si>
  <si>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</si>
  <si>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</si>
  <si>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</si>
  <si>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</si>
  <si>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</si>
  <si>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</si>
  <si>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</si>
  <si>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</si>
  <si>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</si>
  <si>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</si>
  <si>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</si>
  <si>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</si>
  <si>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</si>
  <si>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</si>
  <si>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</si>
  <si>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</si>
  <si>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</si>
  <si>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</si>
  <si>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</si>
  <si>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</si>
  <si>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</si>
  <si>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</si>
  <si>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</si>
  <si>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</si>
  <si>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</si>
  <si>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</si>
  <si>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</si>
  <si>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</si>
  <si>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</si>
  <si>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</si>
  <si>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</si>
  <si>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</si>
  <si>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</si>
  <si>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</si>
  <si>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</si>
  <si>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</si>
  <si>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</si>
  <si>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</si>
  <si>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</si>
  <si>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</si>
  <si>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</si>
  <si>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</si>
  <si>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</si>
  <si>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</si>
  <si>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</si>
  <si>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</si>
  <si>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</si>
  <si>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</si>
  <si>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</si>
  <si>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</si>
  <si>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</si>
  <si>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</si>
  <si>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</si>
  <si>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</si>
  <si>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</si>
  <si>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</si>
  <si>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</si>
  <si>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</si>
  <si>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</si>
  <si>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</si>
  <si>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</si>
  <si>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</si>
  <si>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</si>
  <si>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</si>
  <si>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</si>
  <si>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</si>
  <si>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</si>
  <si>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</si>
  <si>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</si>
  <si>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</si>
  <si>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</si>
  <si>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</si>
  <si>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</si>
  <si>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</si>
  <si>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</si>
  <si>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</si>
  <si>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</si>
  <si>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</si>
  <si>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</si>
  <si>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</si>
  <si>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</si>
  <si>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</si>
  <si>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</si>
  <si>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</si>
  <si>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</si>
  <si>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</si>
  <si>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</si>
  <si>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</si>
  <si>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</si>
  <si>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</si>
  <si>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</si>
  <si>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</si>
  <si>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</si>
  <si>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</si>
  <si>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</si>
  <si>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</si>
  <si>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</si>
  <si>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</si>
  <si>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</si>
  <si>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</si>
  <si>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</si>
  <si>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</si>
  <si>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</si>
  <si>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</si>
  <si>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</si>
  <si>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</si>
  <si>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</si>
  <si>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</si>
  <si>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</si>
  <si>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</si>
  <si>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</si>
  <si>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</si>
  <si>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</si>
  <si>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</si>
  <si>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</si>
  <si>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</si>
  <si>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</si>
  <si>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</si>
  <si>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</si>
  <si>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</si>
  <si>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</si>
  <si>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</si>
  <si>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</si>
  <si>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</si>
  <si>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</si>
  <si>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</si>
  <si>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</si>
  <si>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</si>
  <si>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</si>
  <si>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</si>
  <si>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</si>
  <si>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</si>
  <si>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</si>
  <si>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</si>
  <si>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</si>
  <si>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</si>
  <si>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</si>
  <si>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</si>
  <si>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</si>
  <si>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</si>
  <si>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</si>
  <si>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</si>
  <si>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</si>
  <si>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</si>
  <si>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</si>
  <si>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</si>
  <si>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</si>
  <si>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</si>
  <si>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</si>
  <si>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</si>
  <si>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</si>
  <si>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</si>
  <si>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</si>
  <si>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</si>
  <si>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</si>
  <si>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</si>
  <si>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</si>
  <si>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</si>
  <si>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</si>
  <si>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</si>
  <si>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</si>
  <si>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</si>
  <si>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</si>
  <si>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</si>
  <si>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</si>
  <si>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</si>
  <si>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</si>
  <si>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</si>
  <si>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</si>
  <si>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</si>
  <si>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</si>
  <si>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</si>
  <si>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</si>
  <si>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</si>
  <si>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</si>
  <si>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</si>
  <si>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</si>
  <si>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</si>
  <si>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</si>
  <si>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</si>
  <si>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</si>
  <si>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</si>
  <si>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</si>
  <si>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</si>
  <si>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</si>
  <si>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</si>
  <si>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</si>
  <si>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</si>
  <si>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</si>
  <si>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</si>
  <si>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</si>
  <si>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</si>
  <si>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</si>
  <si>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</si>
  <si>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</si>
  <si>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</si>
  <si>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</si>
  <si>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</si>
  <si>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</si>
  <si>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</si>
  <si>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</si>
  <si>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</si>
  <si>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</si>
  <si>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</si>
  <si>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</si>
  <si>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</si>
  <si>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</si>
  <si>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</si>
  <si>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</si>
  <si>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</si>
  <si>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</si>
  <si>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</si>
  <si>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</si>
  <si>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</si>
  <si>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</si>
  <si>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</si>
  <si>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</si>
  <si>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</si>
  <si>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</si>
  <si>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</si>
  <si>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</si>
  <si>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</si>
  <si>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</si>
  <si>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</si>
  <si>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</si>
  <si>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</si>
  <si>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</si>
  <si>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</si>
  <si>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</si>
  <si>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</si>
  <si>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</si>
  <si>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</si>
  <si>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</si>
  <si>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</si>
  <si>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</si>
  <si>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</si>
  <si>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</si>
  <si>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</si>
  <si>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</si>
  <si>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</si>
  <si>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</si>
  <si>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</si>
  <si>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</si>
  <si>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</si>
  <si>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</si>
  <si>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</si>
  <si>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</si>
  <si>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</si>
  <si>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</si>
  <si>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</si>
  <si>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</si>
  <si>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</si>
  <si>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</si>
  <si>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</si>
  <si>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</si>
  <si>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</si>
  <si>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</si>
  <si>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</si>
  <si>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</si>
  <si>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</si>
  <si>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</si>
  <si>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</si>
  <si>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</si>
  <si>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</si>
  <si>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</si>
  <si>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</si>
  <si>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</si>
  <si>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</si>
  <si>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</si>
  <si>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</si>
  <si>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</si>
  <si>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</si>
  <si>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</si>
  <si>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</si>
  <si>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</si>
  <si>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</si>
  <si>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</si>
  <si>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</si>
  <si>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</si>
  <si>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</si>
  <si>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</si>
  <si>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</si>
  <si>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</si>
  <si>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</si>
  <si>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</si>
  <si>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</si>
  <si>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</si>
  <si>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</si>
  <si>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</si>
  <si>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</si>
  <si>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</si>
  <si>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</si>
  <si>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</si>
  <si>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</si>
  <si>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</si>
  <si>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</si>
  <si>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</si>
  <si>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</si>
  <si>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</si>
  <si>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</si>
  <si>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</si>
  <si>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</si>
  <si>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</si>
  <si>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</si>
  <si>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</si>
  <si>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</si>
  <si>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</si>
  <si>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</si>
  <si>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</si>
  <si>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</si>
  <si>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</si>
  <si>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</si>
  <si>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</si>
  <si>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</si>
  <si>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</si>
  <si>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</si>
  <si>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</si>
  <si>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</si>
  <si>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</si>
  <si>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</si>
  <si>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</si>
  <si>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</si>
  <si>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</si>
  <si>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</si>
  <si>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</si>
  <si>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</si>
  <si>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</si>
  <si>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</si>
  <si>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</si>
  <si>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</si>
  <si>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</si>
  <si>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</si>
  <si>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</si>
  <si>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</si>
  <si>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</si>
  <si>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</si>
  <si>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</si>
  <si>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</si>
  <si>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</si>
  <si>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</si>
  <si>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</si>
  <si>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</si>
  <si>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</si>
  <si>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</si>
  <si>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</si>
  <si>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</si>
  <si>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</si>
  <si>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</si>
  <si>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</si>
  <si>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</si>
  <si>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</si>
  <si>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</si>
  <si>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</si>
  <si>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</si>
  <si>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</si>
  <si>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</si>
  <si>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</si>
  <si>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</si>
  <si>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</si>
  <si>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</si>
  <si>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</si>
  <si>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</si>
  <si>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</si>
  <si>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</si>
  <si>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</si>
  <si>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</si>
  <si>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</si>
  <si>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</si>
  <si>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</si>
  <si>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</si>
  <si>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</si>
  <si>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</si>
  <si>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</si>
  <si>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</si>
  <si>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</si>
  <si>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</si>
  <si>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</si>
  <si>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</si>
  <si>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</si>
  <si>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</si>
  <si>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</si>
  <si>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</si>
  <si>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</si>
  <si>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</si>
  <si>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</si>
  <si>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</si>
  <si>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</si>
  <si>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</si>
  <si>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</si>
  <si>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</si>
  <si>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</si>
  <si>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</si>
  <si>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</si>
  <si>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</si>
  <si>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</si>
  <si>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</si>
  <si>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</si>
  <si>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</si>
  <si>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</si>
  <si>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</si>
  <si>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</si>
  <si>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</si>
  <si>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</si>
  <si>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</si>
  <si>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</si>
  <si>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</si>
  <si>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</si>
  <si>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</si>
  <si>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</si>
  <si>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</si>
  <si>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</si>
  <si>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</si>
  <si>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</si>
  <si>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</si>
  <si>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</si>
  <si>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</si>
  <si>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</si>
  <si>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</si>
  <si>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</si>
  <si>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</si>
  <si>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</si>
  <si>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</si>
  <si>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</si>
  <si>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</si>
  <si>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</si>
  <si>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</si>
  <si>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</si>
  <si>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</si>
  <si>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</si>
  <si>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</si>
  <si>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</si>
  <si>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</si>
  <si>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</si>
  <si>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</si>
  <si>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</si>
  <si>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</si>
  <si>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</si>
  <si>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</si>
  <si>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</si>
  <si>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</si>
  <si>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</si>
  <si>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</si>
  <si>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</si>
  <si>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</si>
  <si>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</si>
  <si>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</si>
  <si>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</si>
  <si>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</si>
  <si>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</si>
  <si>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</si>
  <si>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</si>
  <si>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</si>
  <si>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</si>
  <si>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</si>
  <si>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</si>
  <si>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</si>
  <si>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</si>
  <si>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</si>
  <si>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</si>
  <si>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</si>
  <si>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</si>
  <si>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</si>
  <si>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</si>
  <si>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</si>
  <si>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</si>
  <si>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</si>
  <si>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</si>
  <si>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</si>
  <si>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</si>
  <si>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</si>
  <si>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</si>
  <si>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</si>
  <si>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</si>
  <si>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</si>
  <si>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</si>
  <si>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</si>
  <si>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</si>
  <si>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</si>
  <si>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</si>
  <si>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</si>
  <si>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</si>
  <si>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</si>
  <si>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</si>
  <si>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</si>
  <si>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</si>
  <si>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</si>
  <si>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</si>
  <si>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</si>
  <si>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</si>
  <si>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</si>
  <si>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</si>
  <si>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</si>
  <si>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</si>
  <si>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</si>
  <si>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</si>
  <si>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</si>
  <si>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</si>
  <si>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</si>
  <si>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</si>
  <si>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</si>
  <si>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</si>
  <si>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</si>
  <si>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</si>
  <si>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</si>
  <si>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</si>
  <si>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</si>
  <si>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</si>
  <si>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</si>
  <si>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</si>
  <si>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</si>
  <si>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</si>
  <si>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</si>
  <si>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</si>
  <si>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</si>
  <si>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</si>
  <si>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</si>
  <si>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</si>
  <si>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</si>
  <si>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</si>
  <si>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</si>
  <si>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</si>
  <si>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</si>
  <si>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</si>
  <si>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</si>
  <si>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</si>
  <si>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</si>
  <si>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</si>
  <si>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</si>
  <si>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</si>
  <si>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</si>
  <si>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</si>
  <si>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</si>
  <si>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</si>
  <si>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</si>
  <si>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</si>
  <si>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</si>
  <si>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</si>
  <si>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</si>
  <si>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</si>
  <si>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</si>
  <si>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</si>
  <si>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</si>
  <si>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</si>
  <si>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</si>
  <si>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</si>
  <si>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</si>
  <si>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</si>
  <si>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</si>
  <si>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</si>
  <si>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</si>
  <si>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</si>
  <si>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</si>
  <si>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</si>
  <si>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</si>
  <si>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</si>
  <si>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</si>
  <si>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</si>
  <si>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</si>
  <si>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</si>
  <si>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</si>
  <si>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</si>
  <si>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</si>
  <si>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</si>
  <si>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</si>
  <si>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</si>
  <si>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</si>
  <si>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</si>
  <si>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</si>
  <si>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</si>
  <si>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</si>
  <si>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</si>
  <si>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</si>
  <si>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</si>
  <si>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</si>
  <si>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</si>
  <si>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</si>
  <si>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</si>
  <si>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</si>
  <si>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</si>
  <si>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</si>
  <si>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</si>
  <si>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</si>
  <si>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</si>
  <si>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</si>
  <si>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</si>
  <si>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</si>
  <si>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</si>
  <si>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</si>
  <si>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</si>
  <si>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</si>
  <si>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</si>
  <si>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</si>
  <si>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</si>
  <si>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</si>
  <si>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</si>
  <si>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</si>
  <si>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</si>
  <si>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</si>
  <si>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</si>
  <si>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</si>
  <si>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</si>
  <si>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</si>
  <si>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</si>
  <si>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</si>
  <si>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</si>
  <si>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</si>
  <si>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</si>
  <si>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</si>
  <si>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</si>
  <si>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</si>
  <si>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</si>
  <si>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</si>
  <si>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</si>
  <si>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</si>
  <si>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</si>
  <si>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</si>
  <si>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</si>
  <si>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</si>
  <si>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</si>
  <si>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</si>
  <si>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</si>
  <si>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</si>
  <si>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</si>
  <si>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</si>
  <si>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</si>
  <si>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</si>
  <si>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</si>
  <si>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</si>
  <si>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</si>
  <si>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</si>
  <si>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</si>
  <si>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</si>
  <si>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</si>
  <si>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</si>
  <si>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</si>
  <si>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</si>
  <si>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</si>
  <si>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</si>
  <si>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</si>
  <si>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</si>
  <si>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</si>
  <si>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</si>
  <si>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</si>
  <si>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</si>
  <si>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</si>
  <si>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</si>
  <si>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</si>
  <si>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</si>
  <si>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</si>
  <si>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</si>
  <si>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</si>
  <si>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</si>
  <si>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</si>
  <si>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</si>
  <si>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</si>
  <si>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</si>
  <si>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</si>
  <si>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</si>
  <si>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</si>
  <si>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</si>
  <si>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</si>
  <si>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</si>
  <si>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</si>
  <si>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</si>
  <si>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</si>
  <si>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</si>
  <si>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</si>
  <si>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</si>
  <si>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</si>
  <si>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</si>
  <si>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</si>
  <si>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</si>
  <si>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</si>
  <si>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</si>
  <si>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</si>
  <si>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</si>
  <si>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</si>
  <si>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</si>
  <si>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</si>
  <si>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</si>
  <si>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</si>
  <si>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</si>
  <si>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</si>
  <si>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</si>
  <si>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</si>
  <si>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</si>
  <si>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</si>
  <si>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</si>
  <si>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</si>
  <si>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</si>
  <si>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</si>
  <si>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</si>
  <si>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</si>
  <si>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</si>
  <si>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</si>
  <si>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</si>
  <si>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</si>
  <si>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</si>
  <si>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</si>
  <si>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</si>
  <si>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</si>
  <si>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</si>
  <si>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</si>
  <si>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</si>
  <si>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</si>
  <si>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</si>
  <si>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</si>
  <si>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</si>
  <si>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</si>
  <si>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</si>
  <si>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</si>
  <si>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</si>
  <si>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</si>
  <si>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</si>
  <si>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</si>
  <si>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</si>
  <si>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</si>
  <si>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</si>
  <si>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</si>
  <si>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</si>
  <si>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</si>
  <si>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</si>
  <si>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</si>
  <si>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</si>
  <si>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</si>
  <si>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</si>
  <si>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</si>
  <si>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</si>
  <si>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</si>
  <si>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</si>
  <si>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</si>
  <si>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</si>
  <si>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</si>
  <si>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</si>
  <si>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</si>
  <si>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</si>
  <si>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</si>
  <si>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</si>
  <si>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</si>
  <si>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</si>
  <si>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</si>
  <si>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</si>
  <si>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</si>
  <si>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</si>
  <si>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</si>
  <si>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</si>
  <si>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</si>
  <si>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</si>
  <si>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</si>
  <si>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</si>
  <si>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</si>
  <si>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</si>
  <si>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</si>
  <si>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</si>
  <si>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</si>
  <si>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</si>
  <si>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</si>
  <si>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</si>
  <si>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</si>
  <si>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</si>
  <si>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</si>
  <si>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</si>
  <si>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</si>
  <si>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</si>
  <si>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</si>
  <si>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</si>
  <si>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</si>
  <si>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</si>
  <si>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</si>
  <si>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</si>
  <si>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</si>
  <si>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</si>
  <si>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</si>
  <si>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</si>
  <si>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</si>
  <si>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</si>
  <si>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</si>
  <si>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</si>
  <si>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</si>
  <si>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</si>
  <si>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</si>
  <si>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</si>
  <si>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</si>
  <si>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</si>
  <si>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</si>
  <si>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</si>
  <si>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</si>
  <si>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</si>
  <si>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</si>
  <si>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</si>
  <si>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</si>
  <si>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</si>
  <si>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</si>
  <si>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</si>
  <si>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</si>
  <si>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</si>
  <si>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</si>
  <si>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</si>
  <si>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</si>
  <si>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</si>
  <si>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</si>
  <si>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</si>
  <si>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</si>
  <si>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</si>
  <si>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</si>
  <si>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</si>
  <si>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</si>
  <si>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</si>
  <si>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</si>
  <si>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</si>
  <si>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</si>
  <si>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</si>
  <si>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</si>
  <si>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</si>
  <si>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</si>
  <si>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</si>
  <si>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</si>
  <si>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</si>
  <si>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</si>
  <si>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</si>
  <si>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</si>
  <si>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</si>
  <si>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</si>
  <si>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</si>
  <si>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</si>
  <si>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</si>
  <si>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</si>
  <si>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</si>
  <si>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</si>
  <si>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</si>
  <si>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</si>
  <si>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</si>
  <si>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</si>
  <si>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</si>
  <si>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</si>
  <si>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</si>
  <si>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</si>
  <si>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</si>
  <si>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</si>
  <si>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</si>
  <si>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</si>
  <si>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</si>
  <si>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</si>
  <si>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</si>
  <si>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</si>
  <si>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</si>
  <si>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</si>
  <si>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</si>
  <si>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</si>
  <si>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</si>
  <si>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</si>
  <si>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</si>
  <si>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</si>
  <si>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</si>
  <si>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</si>
  <si>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</si>
  <si>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</si>
  <si>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</si>
  <si>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</si>
  <si>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</si>
  <si>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</si>
  <si>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</si>
  <si>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</si>
  <si>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</si>
  <si>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</si>
  <si>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</si>
  <si>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</si>
  <si>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</si>
  <si>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</si>
  <si>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</si>
  <si>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</si>
  <si>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</si>
  <si>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</si>
  <si>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</si>
  <si>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</si>
  <si>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</si>
  <si>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</si>
  <si>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</si>
  <si>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</si>
  <si>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</si>
  <si>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</si>
  <si>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</si>
  <si>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</si>
  <si>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</si>
  <si>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</si>
  <si>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</si>
  <si>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</si>
  <si>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</si>
  <si>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</si>
  <si>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</si>
  <si>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</si>
  <si>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</si>
  <si>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</si>
  <si>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</si>
  <si>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</si>
  <si>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</si>
  <si>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</si>
  <si>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</si>
  <si>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</si>
  <si>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</si>
  <si>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</si>
  <si>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</si>
  <si>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</si>
  <si>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</si>
  <si>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</si>
  <si>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</si>
  <si>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</si>
  <si>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</si>
  <si>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</si>
  <si>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</si>
  <si>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</si>
  <si>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</si>
  <si>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</si>
  <si>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</si>
  <si>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</si>
  <si>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</si>
  <si>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</si>
  <si>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</si>
  <si>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</si>
  <si>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</si>
  <si>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</si>
  <si>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</si>
  <si>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</si>
  <si>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</si>
  <si>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</si>
  <si>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</si>
  <si>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</si>
  <si>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</si>
  <si>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</si>
  <si>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</si>
  <si>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</si>
  <si>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</si>
  <si>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</si>
  <si>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</si>
  <si>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</si>
  <si>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</si>
  <si>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</si>
  <si>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</si>
  <si>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</si>
  <si>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</si>
  <si>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</si>
  <si>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</si>
  <si>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</si>
  <si>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</si>
  <si>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</si>
  <si>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</si>
  <si>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</si>
  <si>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</si>
  <si>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</si>
  <si>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</si>
  <si>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</si>
  <si>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</si>
  <si>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</si>
  <si>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</si>
  <si>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</si>
  <si>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</si>
  <si>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</si>
  <si>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</si>
  <si>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</si>
  <si>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</si>
  <si>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</si>
  <si>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</si>
  <si>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</si>
  <si>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</si>
  <si>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</si>
  <si>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</si>
  <si>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</si>
  <si>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</si>
  <si>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</si>
  <si>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</si>
  <si>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</si>
  <si>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</si>
  <si>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</si>
  <si>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</si>
  <si>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</si>
  <si>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</si>
  <si>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</si>
  <si>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</si>
  <si>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</si>
  <si>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</si>
  <si>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</si>
  <si>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</si>
  <si>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</si>
  <si>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</si>
  <si>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</si>
  <si>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</si>
  <si>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</si>
  <si>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</si>
  <si>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</si>
  <si>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</si>
  <si>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</si>
  <si>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</si>
  <si>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</si>
  <si>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</si>
  <si>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</si>
  <si>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</si>
  <si>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</si>
  <si>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</si>
  <si>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</si>
  <si>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</si>
  <si>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</si>
  <si>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</si>
  <si>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</si>
  <si>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</si>
  <si>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</si>
  <si>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</si>
  <si>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</si>
  <si>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</si>
  <si>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</si>
  <si>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</si>
  <si>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</si>
  <si>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</si>
  <si>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</si>
  <si>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</si>
  <si>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</si>
  <si>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</si>
  <si>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</si>
  <si>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</si>
  <si>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</si>
  <si>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</si>
  <si>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</si>
  <si>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</si>
  <si>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</si>
  <si>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</si>
  <si>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</si>
  <si>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</si>
  <si>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</si>
  <si>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</si>
  <si>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</si>
  <si>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</si>
  <si>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</si>
  <si>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</si>
  <si>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</si>
  <si>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</si>
  <si>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</si>
  <si>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</si>
  <si>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</si>
  <si>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</si>
  <si>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</si>
  <si>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</si>
  <si>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</si>
  <si>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</si>
  <si>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</si>
  <si>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</si>
  <si>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</si>
  <si>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</si>
  <si>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</si>
  <si>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</si>
  <si>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</si>
  <si>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</si>
  <si>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</si>
  <si>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</si>
  <si>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</si>
  <si>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</si>
  <si>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</si>
  <si>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</si>
  <si>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</si>
  <si>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</si>
  <si>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</si>
  <si>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</si>
  <si>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</si>
  <si>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</si>
  <si>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</si>
  <si>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</si>
  <si>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</si>
  <si>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</si>
  <si>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</si>
  <si>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</si>
  <si>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</si>
  <si>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</si>
  <si>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</si>
  <si>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</si>
  <si>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</si>
  <si>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</si>
  <si>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</si>
  <si>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</si>
  <si>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</si>
  <si>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</si>
  <si>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</si>
  <si>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</si>
  <si>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</si>
  <si>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</si>
  <si>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</si>
  <si>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</si>
  <si>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</si>
  <si>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</si>
  <si>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</si>
  <si>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</si>
  <si>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</si>
  <si>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</si>
  <si>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</si>
  <si>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</si>
  <si>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</si>
  <si>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</si>
  <si>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</si>
  <si>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</si>
  <si>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</si>
  <si>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</si>
  <si>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</si>
  <si>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</si>
  <si>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</si>
  <si>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</si>
  <si>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</si>
  <si>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</si>
  <si>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</si>
  <si>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</si>
  <si>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</si>
  <si>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</si>
  <si>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</si>
  <si>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</si>
  <si>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</si>
  <si>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</si>
  <si>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</si>
  <si>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</si>
  <si>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</si>
  <si>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</si>
  <si>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</si>
  <si>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</si>
  <si>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</si>
  <si>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</si>
  <si>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</si>
  <si>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</si>
  <si>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</si>
  <si>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</si>
  <si>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</si>
  <si>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</si>
  <si>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</si>
  <si>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</si>
  <si>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</si>
  <si>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</si>
  <si>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</si>
  <si>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</si>
  <si>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</si>
  <si>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</si>
  <si>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</si>
  <si>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</si>
  <si>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</si>
  <si>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</si>
  <si>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</si>
  <si>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</si>
  <si>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</si>
  <si>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</si>
  <si>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</si>
  <si>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</si>
  <si>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</si>
  <si>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</si>
  <si>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</si>
  <si>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</si>
  <si>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</si>
  <si>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</si>
  <si>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</si>
  <si>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</si>
  <si>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</si>
  <si>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</si>
  <si>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</si>
  <si>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</si>
  <si>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</si>
  <si>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</si>
  <si>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</si>
  <si>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</si>
  <si>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</si>
  <si>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</si>
  <si>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</si>
  <si>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</si>
  <si>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</si>
  <si>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</si>
  <si>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</si>
  <si>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</si>
  <si>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</si>
  <si>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</si>
  <si>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</si>
  <si>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</si>
  <si>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</si>
  <si>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</si>
  <si>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</si>
  <si>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</si>
  <si>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</si>
  <si>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</si>
  <si>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</si>
  <si>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</si>
  <si>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</si>
  <si>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</si>
  <si>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</si>
  <si>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</si>
  <si>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</si>
  <si>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</si>
  <si>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</si>
  <si>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</si>
  <si>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</si>
  <si>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</si>
  <si>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</si>
  <si>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</si>
  <si>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</si>
  <si>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</si>
  <si>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</si>
  <si>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</si>
  <si>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</si>
  <si>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</si>
  <si>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</si>
  <si>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</si>
  <si>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</si>
  <si>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</si>
  <si>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</si>
  <si>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</si>
  <si>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</si>
  <si>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</si>
  <si>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</si>
  <si>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</si>
  <si>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</si>
  <si>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</si>
  <si>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</si>
  <si>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</si>
  <si>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</si>
  <si>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</si>
  <si>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</si>
  <si>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</si>
  <si>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</si>
  <si>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</si>
  <si>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</si>
  <si>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</si>
  <si>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</si>
  <si>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</si>
  <si>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</si>
  <si>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</si>
  <si>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</si>
  <si>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</si>
  <si>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</si>
  <si>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</si>
  <si>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</si>
  <si>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</si>
  <si>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</si>
  <si>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</si>
  <si>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</si>
  <si>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</si>
  <si>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</si>
  <si>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</si>
  <si>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</si>
  <si>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</si>
  <si>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</si>
  <si>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</si>
  <si>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</si>
  <si>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</si>
  <si>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</si>
  <si>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</si>
  <si>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</si>
  <si>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</si>
  <si>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</si>
  <si>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</si>
  <si>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</si>
  <si>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</si>
  <si>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</si>
  <si>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</si>
  <si>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</si>
  <si>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</si>
  <si>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</si>
  <si>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</si>
  <si>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</si>
  <si>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</si>
  <si>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</si>
  <si>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</si>
  <si>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</si>
  <si>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</si>
  <si>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</si>
  <si>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</si>
  <si>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</si>
  <si>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</si>
  <si>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</si>
  <si>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</si>
  <si>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</si>
  <si>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</si>
  <si>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</si>
  <si>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</si>
  <si>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</si>
  <si>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</si>
  <si>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</si>
  <si>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</si>
  <si>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</si>
  <si>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</si>
  <si>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</si>
  <si>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</si>
  <si>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</si>
  <si>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</si>
  <si>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</si>
  <si>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</si>
  <si>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</si>
  <si>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</si>
  <si>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</si>
  <si>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</si>
  <si>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</si>
  <si>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</si>
  <si>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</si>
  <si>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</si>
  <si>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</si>
  <si>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</si>
  <si>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</si>
  <si>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</si>
  <si>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</si>
  <si>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</si>
  <si>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</si>
  <si>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</si>
  <si>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</si>
  <si>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</si>
  <si>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</si>
  <si>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</si>
  <si>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</si>
  <si>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</si>
  <si>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</si>
  <si>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</si>
  <si>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</si>
  <si>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</si>
  <si>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</si>
  <si>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</si>
  <si>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</si>
  <si>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</si>
  <si>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</si>
  <si>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</si>
  <si>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</si>
  <si>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</si>
  <si>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</si>
  <si>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</si>
  <si>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</si>
  <si>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</si>
  <si>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</si>
  <si>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</si>
  <si>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</si>
  <si>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</si>
  <si>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</si>
  <si>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</si>
  <si>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</si>
  <si>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</si>
  <si>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</si>
  <si>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</si>
  <si>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</si>
  <si>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</si>
  <si>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</si>
  <si>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</si>
  <si>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</si>
  <si>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</si>
  <si>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</si>
  <si>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</si>
  <si>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</si>
  <si>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</si>
  <si>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</si>
  <si>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</si>
  <si>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</si>
  <si>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</si>
  <si>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</si>
  <si>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</si>
  <si>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</si>
  <si>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</si>
  <si>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</si>
  <si>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</si>
  <si>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</si>
  <si>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</si>
  <si>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</si>
  <si>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</si>
  <si>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</si>
  <si>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</si>
  <si>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</si>
  <si>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</si>
  <si>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</si>
  <si>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</si>
  <si>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</si>
  <si>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</si>
  <si>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</si>
  <si>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</si>
  <si>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</si>
  <si>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</si>
  <si>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</si>
  <si>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</si>
  <si>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</si>
  <si>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</si>
  <si>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</si>
  <si>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</si>
  <si>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</si>
  <si>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</si>
  <si>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</si>
  <si>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</si>
  <si>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</si>
  <si>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</si>
  <si>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</si>
  <si>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</si>
  <si>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</si>
  <si>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</si>
  <si>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</si>
  <si>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</si>
  <si>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</si>
  <si>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</si>
  <si>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</si>
  <si>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</si>
  <si>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</si>
  <si>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</si>
  <si>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</si>
  <si>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</si>
  <si>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</si>
  <si>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</si>
  <si>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</si>
  <si>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</si>
  <si>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</si>
  <si>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</si>
  <si>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</si>
  <si>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</si>
  <si>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</si>
  <si>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</si>
  <si>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</si>
  <si>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</si>
  <si>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</si>
  <si>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</si>
  <si>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</si>
  <si>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</si>
  <si>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</si>
  <si>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</si>
  <si>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</si>
  <si>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</si>
  <si>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</si>
  <si>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</si>
  <si>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</si>
  <si>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</si>
  <si>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</si>
  <si>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</si>
  <si>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</si>
  <si>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</si>
  <si>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</si>
  <si>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</si>
  <si>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</si>
  <si>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</si>
  <si>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</si>
  <si>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</si>
  <si>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</si>
  <si>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</si>
  <si>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</si>
  <si>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</si>
  <si>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</si>
  <si>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</si>
  <si>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</si>
  <si>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</si>
  <si>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</si>
  <si>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</si>
  <si>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</si>
  <si>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</si>
  <si>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</si>
  <si>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</si>
  <si>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</si>
  <si>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</si>
  <si>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</si>
  <si>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</si>
  <si>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</si>
  <si>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</si>
  <si>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</si>
  <si>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</si>
  <si>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</si>
  <si>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</si>
  <si>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</si>
  <si>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</si>
  <si>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</si>
  <si>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</si>
  <si>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</si>
  <si>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</si>
  <si>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</si>
  <si>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</si>
  <si>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</si>
  <si>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</si>
  <si>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</si>
  <si>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</si>
  <si>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</si>
  <si>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</si>
  <si>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</si>
  <si>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</si>
  <si>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</si>
  <si>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</si>
  <si>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</si>
  <si>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</si>
  <si>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</si>
  <si>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</si>
  <si>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</si>
  <si>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</si>
  <si>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</si>
  <si>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</si>
  <si>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</si>
  <si>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</si>
  <si>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</si>
  <si>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</si>
  <si>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</si>
  <si>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</si>
  <si>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</si>
  <si>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</si>
  <si>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</si>
  <si>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</si>
  <si>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</si>
  <si>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</si>
  <si>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</si>
  <si>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</si>
  <si>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</si>
  <si>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</si>
  <si>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</si>
  <si>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</si>
  <si>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</si>
  <si>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</si>
  <si>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</si>
  <si>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</si>
  <si>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</si>
  <si>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</si>
  <si>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</si>
  <si>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</si>
  <si>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</si>
  <si>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</si>
  <si>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</si>
  <si>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</si>
  <si>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</si>
  <si>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</si>
  <si>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</si>
  <si>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</si>
  <si>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</si>
  <si>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</si>
  <si>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</si>
  <si>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</si>
  <si>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</si>
  <si>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</si>
  <si>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</si>
  <si>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</si>
  <si>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</si>
  <si>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</si>
  <si>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</si>
  <si>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</si>
  <si>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</si>
  <si>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</si>
  <si>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</si>
  <si>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</si>
  <si>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</si>
  <si>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</si>
  <si>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</si>
  <si>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</si>
  <si>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</si>
  <si>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</si>
  <si>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</si>
  <si>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</si>
  <si>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</si>
  <si>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</si>
  <si>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</si>
  <si>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</si>
  <si>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</si>
  <si>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</si>
  <si>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</si>
  <si>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</si>
  <si>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</si>
  <si>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</si>
  <si>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</si>
  <si>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</si>
  <si>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</si>
  <si>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</si>
  <si>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</si>
  <si>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</si>
  <si>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</si>
  <si>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</si>
  <si>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</si>
  <si>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</si>
  <si>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</si>
  <si>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</si>
  <si>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</si>
  <si>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</si>
  <si>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</si>
  <si>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</si>
  <si>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</si>
  <si>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</si>
  <si>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</si>
  <si>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</si>
  <si>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</si>
  <si>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</si>
  <si>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</si>
  <si>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</si>
  <si>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</si>
  <si>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</si>
  <si>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</si>
  <si>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</si>
  <si>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</si>
  <si>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</si>
  <si>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</si>
  <si>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</si>
  <si>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</si>
  <si>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</si>
  <si>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</si>
  <si>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</si>
  <si>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</si>
  <si>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</si>
  <si>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</si>
  <si>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</si>
  <si>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</si>
  <si>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</si>
  <si>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</si>
  <si>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</si>
  <si>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</si>
  <si>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</si>
  <si>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</si>
  <si>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</si>
  <si>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</si>
  <si>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</si>
  <si>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</si>
  <si>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</si>
  <si>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</si>
  <si>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</si>
  <si>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</si>
  <si>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</si>
  <si>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</si>
  <si>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</si>
  <si>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</si>
  <si>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</si>
  <si>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</si>
  <si>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</si>
  <si>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</si>
  <si>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</si>
  <si>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</si>
  <si>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</si>
  <si>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</si>
  <si>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</si>
  <si>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</si>
  <si>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</si>
  <si>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</si>
  <si>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</si>
  <si>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</si>
  <si>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</si>
  <si>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</si>
  <si>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</si>
  <si>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</si>
  <si>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</si>
  <si>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</si>
  <si>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</si>
  <si>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</si>
  <si>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</si>
  <si>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</si>
  <si>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</si>
  <si>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</si>
  <si>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</si>
  <si>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</si>
  <si>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</si>
  <si>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</si>
  <si>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</si>
  <si>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</si>
  <si>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</si>
  <si>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</si>
  <si>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</si>
  <si>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</si>
  <si>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</si>
  <si>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</si>
  <si>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</si>
  <si>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</si>
  <si>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</si>
  <si>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</si>
  <si>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</si>
  <si>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</si>
  <si>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</si>
  <si>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</si>
  <si>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</si>
  <si>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</si>
  <si>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</si>
  <si>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</si>
  <si>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</si>
  <si>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</si>
  <si>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</si>
  <si>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</si>
  <si>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</si>
  <si>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</si>
  <si>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</si>
  <si>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</si>
  <si>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</si>
  <si>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</si>
  <si>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</si>
  <si>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</si>
  <si>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</si>
  <si>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</si>
  <si>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</si>
  <si>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</si>
  <si>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</si>
  <si>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</si>
  <si>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</si>
  <si>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</si>
  <si>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</si>
  <si>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</si>
  <si>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</si>
  <si>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</si>
  <si>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</si>
  <si>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</si>
  <si>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</si>
  <si>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</si>
  <si>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</si>
  <si>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</si>
  <si>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</si>
  <si>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</si>
  <si>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</si>
  <si>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</si>
  <si>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</si>
  <si>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</si>
  <si>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</si>
  <si>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</si>
  <si>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</si>
  <si>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</si>
  <si>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</si>
  <si>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</si>
  <si>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</si>
  <si>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</si>
  <si>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</si>
  <si>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</si>
  <si>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</si>
  <si>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</si>
  <si>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</si>
  <si>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</si>
  <si>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</si>
  <si>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</si>
  <si>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</si>
  <si>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</si>
  <si>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</si>
  <si>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</si>
  <si>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</si>
  <si>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</si>
  <si>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</si>
  <si>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</si>
  <si>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</si>
  <si>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</si>
  <si>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</si>
  <si>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</si>
  <si>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</si>
  <si>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</si>
  <si>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</si>
  <si>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</si>
  <si>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</si>
  <si>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</si>
  <si>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</si>
  <si>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</si>
  <si>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</si>
  <si>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</si>
  <si>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</si>
  <si>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</si>
  <si>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</si>
  <si>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</si>
  <si>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</si>
  <si>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</si>
  <si>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</si>
  <si>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</si>
  <si>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</si>
  <si>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</si>
  <si>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</si>
  <si>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</si>
  <si>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</si>
  <si>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</si>
  <si>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</si>
  <si>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</si>
  <si>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</si>
  <si>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</si>
  <si>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</si>
  <si>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</si>
  <si>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</si>
  <si>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</si>
  <si>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</si>
  <si>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</si>
  <si>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</si>
  <si>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</si>
  <si>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</si>
  <si>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</si>
  <si>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</si>
  <si>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</si>
  <si>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</si>
  <si>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</si>
  <si>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</si>
  <si>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</si>
  <si>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</si>
  <si>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</si>
  <si>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</si>
  <si>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</si>
  <si>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</si>
  <si>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</si>
  <si>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</si>
  <si>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</si>
  <si>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</si>
  <si>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</si>
  <si>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</si>
  <si>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</si>
  <si>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</si>
  <si>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</si>
  <si>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</si>
  <si>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</si>
  <si>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</si>
  <si>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</si>
  <si>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</si>
  <si>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</si>
  <si>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</si>
  <si>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</si>
  <si>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</si>
  <si>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</si>
  <si>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</si>
  <si>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</si>
  <si>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</si>
  <si>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</si>
  <si>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</si>
  <si>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</si>
  <si>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</si>
  <si>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</si>
  <si>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</si>
  <si>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</si>
  <si>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</si>
  <si>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</si>
  <si>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</si>
  <si>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</si>
  <si>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</si>
  <si>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</si>
  <si>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</si>
  <si>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</si>
  <si>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</si>
  <si>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</si>
  <si>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</si>
  <si>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</si>
  <si>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</si>
  <si>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</si>
  <si>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</si>
  <si>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</si>
  <si>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</si>
  <si>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</si>
  <si>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</si>
  <si>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</si>
  <si>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</si>
  <si>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</si>
  <si>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</si>
  <si>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</si>
  <si>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</si>
  <si>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</si>
  <si>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</si>
  <si>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</si>
  <si>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</si>
  <si>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</si>
  <si>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</si>
  <si>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</si>
  <si>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</si>
  <si>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</si>
  <si>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</si>
  <si>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</si>
  <si>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</si>
  <si>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</si>
  <si>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</si>
  <si>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</si>
  <si>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</si>
  <si>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</si>
  <si>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</si>
  <si>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</si>
  <si>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</si>
  <si>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</si>
  <si>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</si>
  <si>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</si>
  <si>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</si>
  <si>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</si>
  <si>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</si>
  <si>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</si>
  <si>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</si>
  <si>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</si>
  <si>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</si>
  <si>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</si>
  <si>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</si>
  <si>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</si>
  <si>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</si>
  <si>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</si>
  <si>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</si>
  <si>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</si>
  <si>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</si>
  <si>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</si>
  <si>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</si>
  <si>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</si>
  <si>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</si>
  <si>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</si>
  <si>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</si>
  <si>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</si>
  <si>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</si>
  <si>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</si>
  <si>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</si>
  <si>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</si>
  <si>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</si>
  <si>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</si>
  <si>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</si>
  <si>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</si>
  <si>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</si>
  <si>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</si>
  <si>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</si>
  <si>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</si>
  <si>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</si>
  <si>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</si>
  <si>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</si>
  <si>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</si>
  <si>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</si>
  <si>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</si>
  <si>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</si>
  <si>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</si>
  <si>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</si>
  <si>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</si>
  <si>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</si>
  <si>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</si>
  <si>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</si>
  <si>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</si>
  <si>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</si>
  <si>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</si>
  <si>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</si>
  <si>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</si>
  <si>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</si>
  <si>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</si>
  <si>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</si>
  <si>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</si>
  <si>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</si>
  <si>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</si>
  <si>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</si>
  <si>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</si>
  <si>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</si>
  <si>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</si>
  <si>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</si>
  <si>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</si>
  <si>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</si>
  <si>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</si>
  <si>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</si>
  <si>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</si>
  <si>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</si>
  <si>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</si>
  <si>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</si>
  <si>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</si>
  <si>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</si>
  <si>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</si>
  <si>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</si>
  <si>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</si>
  <si>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</si>
  <si>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</si>
  <si>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</si>
  <si>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</si>
  <si>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</si>
  <si>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</si>
  <si>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</si>
  <si>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</si>
  <si>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</si>
  <si>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</si>
  <si>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</si>
  <si>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</si>
  <si>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</si>
  <si>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</si>
  <si>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</si>
  <si>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</si>
  <si>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</si>
  <si>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</si>
  <si>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</si>
  <si>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</si>
  <si>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</si>
  <si>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</si>
  <si>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</si>
  <si>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</si>
  <si>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</si>
  <si>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</si>
  <si>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</si>
  <si>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</si>
  <si>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</si>
  <si>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</si>
  <si>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</si>
  <si>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</si>
  <si>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</si>
  <si>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</si>
  <si>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</si>
  <si>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</si>
  <si>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</si>
  <si>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</si>
  <si>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</si>
  <si>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</si>
  <si>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</si>
  <si>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</si>
  <si>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</si>
  <si>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</si>
  <si>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</si>
  <si>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</si>
  <si>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</si>
  <si>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</si>
  <si>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</si>
  <si>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</si>
  <si>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</si>
  <si>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</si>
  <si>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</si>
  <si>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</si>
  <si>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</si>
  <si>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</si>
  <si>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</si>
  <si>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</si>
  <si>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</si>
  <si>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</si>
  <si>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</si>
  <si>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</si>
  <si>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</si>
  <si>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</si>
  <si>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</si>
  <si>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</si>
  <si>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</si>
  <si>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</si>
  <si>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</si>
  <si>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</si>
  <si>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</si>
  <si>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</si>
  <si>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</si>
  <si>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</si>
  <si>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</si>
  <si>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</si>
  <si>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</si>
  <si>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</si>
  <si>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</si>
  <si>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</si>
  <si>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</si>
  <si>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</si>
  <si>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</si>
  <si>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</si>
  <si>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</si>
  <si>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</si>
  <si>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</si>
  <si>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</si>
  <si>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</si>
  <si>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</si>
  <si>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</si>
  <si>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</si>
  <si>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</si>
  <si>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</si>
  <si>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</si>
  <si>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</si>
  <si>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</si>
  <si>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</si>
  <si>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</si>
  <si>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</si>
  <si>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</si>
  <si>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</si>
  <si>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</si>
  <si>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</si>
  <si>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</si>
  <si>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</si>
  <si>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</si>
  <si>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</si>
  <si>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</si>
  <si>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</si>
  <si>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</si>
  <si>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</si>
  <si>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</si>
  <si>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</si>
  <si>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</si>
  <si>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</si>
  <si>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</si>
  <si>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</si>
  <si>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</si>
  <si>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</si>
  <si>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</si>
  <si>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</si>
  <si>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</si>
  <si>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</si>
  <si>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</si>
  <si>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</si>
  <si>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</si>
  <si>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</si>
  <si>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</si>
  <si>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</si>
  <si>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</si>
  <si>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</si>
  <si>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</si>
  <si>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</si>
  <si>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</si>
  <si>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</si>
  <si>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</si>
  <si>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</si>
  <si>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</si>
  <si>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</si>
  <si>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</si>
  <si>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</si>
  <si>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</si>
  <si>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</si>
  <si>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</si>
  <si>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</si>
  <si>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</si>
  <si>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</si>
  <si>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</si>
  <si>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</si>
  <si>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</si>
  <si>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</si>
  <si>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</si>
  <si>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</si>
  <si>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</si>
  <si>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</si>
  <si>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</si>
  <si>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</si>
  <si>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</si>
  <si>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</si>
  <si>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</si>
  <si>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</si>
  <si>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</si>
  <si>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</si>
  <si>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</si>
  <si>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</si>
  <si>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</si>
  <si>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</si>
  <si>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</si>
  <si>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</si>
  <si>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</si>
  <si>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</si>
  <si>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</si>
  <si>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</si>
  <si>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</si>
  <si>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</si>
  <si>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</si>
  <si>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</si>
  <si>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</si>
  <si>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</si>
  <si>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</si>
  <si>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</si>
  <si>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</si>
  <si>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</si>
  <si>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</si>
  <si>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</si>
  <si>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</si>
  <si>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</si>
  <si>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</si>
  <si>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</si>
  <si>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</si>
  <si>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</si>
  <si>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</si>
  <si>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</si>
  <si>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</si>
  <si>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</si>
  <si>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</si>
  <si>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</si>
  <si>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</si>
  <si>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</si>
  <si>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</si>
  <si>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</si>
  <si>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</si>
  <si>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</si>
  <si>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</si>
  <si>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</si>
  <si>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</si>
  <si>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</si>
  <si>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</si>
  <si>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</si>
  <si>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</si>
  <si>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</si>
  <si>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</si>
  <si>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</si>
  <si>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</si>
  <si>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</si>
  <si>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</si>
  <si>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</si>
  <si>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</si>
  <si>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</si>
  <si>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</si>
  <si>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</si>
  <si>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</si>
  <si>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</si>
  <si>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</si>
  <si>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</si>
  <si>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</si>
  <si>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</si>
  <si>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</si>
  <si>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</si>
  <si>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</si>
  <si>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</si>
  <si>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</si>
  <si>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</si>
  <si>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</si>
  <si>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</si>
  <si>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</si>
  <si>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</si>
  <si>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</si>
  <si>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</si>
  <si>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</si>
  <si>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</si>
  <si>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</si>
  <si>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</si>
  <si>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</si>
  <si>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</si>
  <si>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</si>
  <si>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</si>
  <si>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</si>
  <si>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</si>
  <si>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</si>
  <si>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</si>
  <si>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</si>
  <si>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</si>
  <si>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</si>
  <si>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</si>
  <si>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</si>
  <si>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</si>
  <si>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</si>
  <si>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</si>
  <si>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</si>
  <si>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</si>
  <si>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</si>
  <si>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</si>
  <si>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</si>
  <si>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</si>
  <si>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</si>
  <si>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</si>
  <si>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</si>
  <si>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</si>
  <si>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</si>
  <si>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</si>
  <si>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</si>
  <si>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</si>
  <si>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</si>
  <si>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</si>
  <si>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</si>
  <si>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</si>
  <si>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</si>
  <si>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</si>
  <si>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</si>
  <si>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</si>
  <si>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</si>
  <si>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</si>
  <si>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</si>
  <si>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</si>
  <si>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</si>
  <si>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</si>
  <si>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</si>
  <si>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</si>
  <si>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</si>
  <si>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</si>
  <si>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</si>
  <si>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</si>
  <si>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</si>
  <si>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</si>
  <si>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</si>
  <si>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</si>
  <si>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</si>
  <si>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</si>
  <si>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</si>
  <si>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</si>
  <si>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</si>
  <si>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</si>
  <si>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</si>
  <si>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</si>
  <si>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</si>
  <si>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</si>
  <si>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</si>
  <si>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</si>
  <si>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</si>
  <si>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</si>
  <si>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</si>
  <si>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</si>
  <si>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</si>
  <si>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</si>
  <si>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</si>
  <si>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</si>
  <si>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</si>
  <si>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</si>
  <si>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</si>
  <si>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</si>
  <si>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</si>
  <si>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</si>
  <si>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</si>
  <si>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</si>
  <si>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</si>
  <si>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</si>
  <si>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</si>
  <si>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</si>
  <si>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</si>
  <si>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</si>
  <si>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</si>
  <si>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</si>
  <si>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</si>
  <si>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</si>
  <si>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</si>
  <si>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</si>
  <si>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</si>
  <si>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</si>
  <si>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</si>
  <si>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</si>
  <si>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</si>
  <si>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</si>
  <si>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</si>
  <si>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</si>
  <si>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</si>
  <si>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</si>
  <si>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</si>
  <si>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</si>
  <si>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</si>
  <si>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</si>
  <si>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</si>
  <si>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</si>
  <si>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</si>
  <si>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</si>
  <si>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</si>
  <si>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</si>
  <si>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</si>
  <si>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</si>
  <si>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</si>
  <si>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</si>
  <si>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</si>
  <si>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</si>
  <si>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</si>
  <si>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</si>
  <si>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</si>
  <si>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</si>
  <si>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</si>
  <si>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</si>
  <si>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</si>
  <si>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</si>
  <si>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</si>
  <si>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</si>
  <si>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</si>
  <si>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</si>
  <si>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</si>
  <si>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</si>
  <si>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</si>
  <si>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</si>
  <si>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</si>
  <si>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</si>
  <si>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</si>
  <si>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</si>
  <si>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</si>
  <si>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</si>
  <si>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</si>
  <si>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</si>
  <si>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</si>
  <si>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</si>
  <si>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</si>
  <si>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</si>
  <si>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</si>
  <si>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</si>
  <si>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</si>
  <si>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</si>
  <si>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</si>
  <si>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</si>
  <si>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</si>
  <si>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</si>
  <si>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</si>
  <si>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</si>
  <si>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</si>
  <si>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</si>
  <si>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</si>
  <si>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</si>
  <si>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</si>
  <si>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</si>
  <si>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</si>
  <si>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</si>
  <si>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</si>
  <si>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</si>
  <si>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</si>
  <si>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</si>
  <si>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</si>
  <si>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</si>
  <si>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</si>
  <si>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</si>
  <si>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</si>
  <si>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</si>
  <si>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</si>
  <si>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</si>
  <si>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</si>
  <si>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</si>
  <si>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</si>
  <si>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</si>
  <si>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</si>
  <si>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</si>
  <si>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</si>
  <si>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</si>
  <si>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</si>
  <si>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</si>
  <si>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</si>
  <si>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</si>
  <si>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</si>
  <si>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</si>
  <si>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</si>
  <si>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</si>
  <si>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</si>
  <si>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</si>
  <si>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</si>
  <si>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</si>
  <si>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</si>
  <si>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</si>
  <si>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</si>
  <si>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</si>
  <si>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</si>
  <si>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</si>
  <si>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</si>
  <si>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</si>
  <si>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</si>
  <si>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</si>
  <si>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</si>
  <si>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</si>
  <si>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</si>
  <si>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</si>
  <si>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</si>
  <si>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</si>
  <si>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</si>
  <si>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</si>
  <si>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</si>
  <si>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</si>
  <si>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</si>
  <si>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</si>
  <si>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</si>
  <si>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</si>
  <si>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</si>
  <si>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</si>
  <si>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</si>
  <si>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</si>
  <si>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</si>
  <si>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</si>
  <si>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</si>
  <si>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</si>
  <si>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</si>
  <si>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</si>
  <si>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</si>
  <si>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</si>
  <si>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</si>
  <si>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</si>
  <si>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</si>
  <si>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</si>
  <si>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</si>
  <si>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</si>
  <si>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</si>
  <si>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</si>
  <si>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</si>
  <si>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</si>
  <si>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</si>
  <si>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</si>
  <si>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</si>
  <si>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</si>
  <si>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</si>
  <si>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</si>
  <si>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</si>
  <si>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</si>
  <si>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</si>
  <si>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</si>
  <si>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</si>
  <si>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</si>
  <si>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</si>
  <si>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</si>
  <si>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</si>
  <si>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</si>
  <si>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</si>
  <si>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</si>
  <si>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</si>
  <si>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</si>
  <si>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</si>
  <si>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</si>
  <si>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</si>
  <si>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</si>
  <si>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</si>
  <si>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</si>
  <si>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</si>
  <si>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</si>
  <si>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</si>
  <si>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</si>
  <si>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</si>
  <si>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</si>
  <si>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</si>
  <si>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</si>
  <si>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</si>
  <si>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</si>
  <si>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</si>
  <si>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</si>
  <si>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</si>
  <si>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</si>
  <si>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</si>
  <si>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</si>
  <si>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</si>
  <si>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</si>
  <si>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</si>
  <si>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</si>
  <si>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</si>
  <si>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</si>
  <si>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</si>
  <si>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</si>
  <si>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</si>
  <si>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</si>
  <si>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</si>
  <si>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</si>
  <si>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</si>
  <si>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</si>
  <si>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</si>
  <si>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</si>
  <si>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</si>
  <si>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</si>
  <si>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</si>
  <si>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</si>
  <si>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</si>
  <si>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</si>
  <si>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</si>
  <si>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</si>
  <si>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</si>
  <si>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</si>
  <si>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</si>
  <si>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</si>
  <si>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</si>
  <si>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</si>
  <si>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</si>
  <si>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</si>
  <si>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</si>
  <si>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</si>
  <si>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</si>
  <si>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</si>
  <si>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</si>
  <si>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</si>
  <si>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</si>
  <si>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</si>
  <si>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</si>
  <si>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</si>
  <si>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</si>
  <si>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</si>
  <si>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</si>
  <si>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</si>
  <si>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</si>
  <si>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</si>
  <si>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</si>
  <si>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</si>
  <si>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</si>
  <si>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</si>
  <si>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</si>
  <si>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</si>
  <si>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</si>
  <si>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</si>
  <si>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</si>
  <si>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</si>
  <si>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</si>
  <si>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</si>
  <si>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</si>
  <si>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</si>
  <si>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</si>
  <si>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</si>
  <si>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</si>
  <si>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</si>
  <si>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</si>
  <si>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</si>
  <si>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</si>
  <si>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</si>
  <si>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</si>
  <si>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</si>
  <si>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</si>
  <si>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</si>
  <si>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</si>
  <si>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</si>
  <si>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</si>
  <si>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</si>
  <si>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</si>
  <si>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</si>
  <si>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</si>
  <si>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</si>
  <si>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</si>
  <si>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</si>
  <si>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</si>
  <si>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</si>
  <si>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</si>
  <si>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</si>
  <si>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</si>
  <si>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</si>
  <si>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</si>
  <si>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</si>
  <si>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</si>
  <si>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</si>
  <si>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</si>
  <si>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</si>
  <si>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</si>
  <si>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</si>
  <si>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</si>
  <si>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</si>
  <si>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</si>
  <si>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</si>
  <si>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</si>
  <si>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</si>
  <si>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</si>
  <si>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</si>
  <si>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</si>
  <si>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</si>
  <si>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</si>
  <si>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</si>
  <si>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</si>
  <si>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</si>
  <si>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</si>
  <si>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</si>
  <si>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</si>
  <si>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</si>
  <si>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</si>
  <si>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</si>
  <si>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</si>
  <si>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</si>
  <si>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</si>
  <si>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</si>
  <si>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</si>
  <si>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</si>
  <si>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</si>
  <si>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</si>
  <si>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</si>
  <si>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</si>
  <si>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</si>
  <si>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</si>
  <si>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</si>
  <si>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</si>
  <si>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</si>
  <si>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</si>
  <si>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</si>
  <si>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</si>
  <si>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</si>
  <si>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</si>
  <si>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</si>
  <si>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</si>
  <si>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</si>
  <si>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</si>
  <si>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</si>
  <si>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</si>
  <si>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</si>
  <si>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</si>
  <si>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</si>
  <si>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</si>
  <si>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</si>
  <si>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</si>
  <si>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</si>
  <si>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</si>
  <si>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</si>
  <si>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</si>
  <si>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</si>
  <si>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</si>
  <si>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</si>
  <si>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</si>
  <si>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</si>
  <si>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</si>
  <si>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</si>
  <si>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</si>
  <si>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</si>
  <si>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</si>
  <si>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</si>
  <si>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</si>
  <si>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</si>
  <si>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</si>
  <si>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</si>
  <si>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</si>
  <si>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</si>
  <si>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</si>
  <si>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</si>
  <si>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</si>
  <si>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</si>
  <si>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</si>
  <si>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</si>
  <si>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</si>
  <si>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</si>
  <si>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</si>
  <si>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</si>
  <si>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</si>
  <si>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</si>
  <si>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</si>
  <si>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</si>
  <si>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</si>
  <si>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</si>
  <si>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</si>
  <si>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</si>
  <si>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</si>
  <si>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</si>
  <si>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</si>
  <si>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</si>
  <si>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</si>
  <si>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</si>
  <si>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</si>
  <si>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</si>
  <si>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</si>
  <si>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</si>
  <si>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</si>
  <si>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</si>
  <si>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</si>
  <si>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</si>
  <si>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</si>
  <si>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</si>
  <si>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</si>
  <si>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</si>
  <si>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</si>
  <si>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</si>
  <si>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</si>
  <si>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</si>
  <si>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</si>
  <si>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</si>
  <si>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</si>
  <si>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</si>
  <si>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</si>
  <si>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</si>
  <si>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</si>
  <si>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</si>
  <si>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</si>
  <si>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</si>
  <si>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</si>
  <si>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</si>
  <si>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</si>
  <si>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</si>
  <si>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</si>
  <si>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</si>
  <si>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</si>
  <si>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</si>
  <si>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</si>
  <si>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</si>
  <si>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</si>
  <si>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</si>
  <si>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</si>
  <si>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</si>
  <si>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</si>
  <si>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</si>
  <si>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</si>
  <si>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</si>
  <si>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</si>
  <si>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</si>
  <si>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</si>
  <si>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</si>
  <si>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</si>
  <si>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</si>
  <si>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</si>
  <si>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</si>
  <si>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</si>
  <si>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</si>
  <si>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</si>
  <si>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</si>
  <si>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</si>
  <si>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</si>
  <si>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</si>
  <si>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</si>
  <si>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</si>
  <si>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</si>
  <si>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</si>
  <si>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</si>
  <si>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</si>
  <si>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</si>
  <si>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</si>
  <si>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</si>
  <si>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</si>
  <si>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</si>
  <si>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</si>
  <si>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</si>
  <si>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</si>
  <si>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</si>
  <si>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</si>
  <si>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</si>
  <si>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</si>
  <si>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</si>
  <si>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</si>
  <si>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</si>
  <si>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</si>
  <si>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</si>
  <si>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</si>
  <si>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</si>
  <si>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</si>
  <si>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</si>
  <si>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</si>
  <si>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</si>
  <si>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</si>
  <si>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</si>
  <si>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</si>
  <si>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</si>
  <si>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</si>
  <si>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</si>
  <si>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</si>
  <si>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</si>
  <si>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</si>
  <si>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</si>
  <si>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</si>
  <si>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</si>
  <si>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</si>
  <si>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</si>
  <si>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</si>
  <si>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</si>
  <si>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</si>
  <si>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</si>
  <si>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</si>
  <si>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</si>
  <si>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</si>
  <si>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</si>
  <si>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</si>
  <si>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</si>
  <si>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</si>
  <si>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</si>
  <si>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</si>
  <si>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</si>
  <si>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</si>
  <si>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</si>
  <si>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</si>
  <si>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</si>
  <si>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</si>
  <si>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</si>
  <si>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</si>
  <si>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</si>
  <si>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</si>
  <si>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</si>
  <si>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</si>
  <si>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</si>
  <si>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</si>
  <si>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</si>
  <si>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</si>
  <si>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</si>
  <si>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</si>
  <si>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</si>
  <si>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</si>
  <si>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</si>
  <si>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</si>
  <si>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</si>
  <si>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</si>
  <si>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</si>
  <si>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</si>
  <si>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</si>
  <si>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</si>
  <si>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</si>
  <si>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</si>
  <si>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</si>
  <si>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</si>
  <si>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</si>
  <si>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</si>
  <si>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</si>
  <si>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</si>
  <si>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</si>
  <si>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</si>
  <si>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</si>
  <si>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</si>
  <si>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</si>
  <si>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</si>
  <si>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</si>
  <si>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</si>
  <si>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</si>
  <si>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</si>
  <si>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</si>
  <si>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</si>
  <si>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</si>
  <si>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</si>
  <si>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</si>
  <si>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</si>
  <si>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</si>
  <si>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</si>
  <si>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</si>
  <si>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</si>
  <si>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</si>
  <si>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</si>
  <si>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</si>
  <si>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</si>
  <si>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</si>
  <si>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</si>
  <si>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</si>
  <si>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</si>
  <si>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</si>
  <si>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</si>
  <si>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</si>
  <si>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</si>
  <si>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</si>
  <si>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</si>
  <si>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</si>
  <si>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</si>
  <si>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</si>
  <si>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</si>
  <si>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</si>
  <si>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</si>
  <si>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</si>
  <si>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</si>
  <si>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</si>
  <si>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</si>
  <si>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</si>
  <si>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</si>
  <si>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</si>
  <si>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</si>
  <si>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</si>
  <si>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</si>
  <si>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</si>
  <si>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</si>
  <si>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</si>
  <si>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</si>
  <si>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</si>
  <si>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</si>
  <si>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</si>
  <si>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</si>
  <si>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</si>
  <si>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</si>
  <si>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</si>
  <si>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</si>
  <si>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</si>
  <si>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</si>
  <si>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</si>
  <si>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</si>
  <si>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</si>
  <si>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</si>
  <si>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</si>
  <si>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</si>
  <si>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</si>
  <si>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</si>
  <si>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</si>
  <si>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</si>
  <si>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</si>
  <si>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</si>
  <si>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</si>
  <si>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</si>
  <si>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</si>
  <si>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</si>
  <si>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</si>
  <si>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</si>
  <si>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</si>
  <si>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</si>
  <si>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</si>
  <si>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</si>
  <si>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</si>
  <si>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</si>
  <si>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</si>
  <si>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</si>
  <si>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</si>
  <si>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</si>
  <si>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</si>
  <si>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</si>
  <si>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</si>
  <si>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</si>
  <si>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</si>
  <si>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</si>
  <si>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</si>
  <si>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</si>
  <si>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</si>
  <si>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</si>
  <si>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</si>
  <si>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</si>
  <si>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</si>
  <si>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</si>
  <si>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</si>
  <si>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</si>
  <si>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</si>
  <si>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</si>
  <si>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</si>
  <si>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</si>
  <si>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</si>
  <si>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</si>
  <si>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</si>
  <si>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</si>
  <si>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</si>
  <si>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</si>
  <si>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</si>
  <si>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</si>
  <si>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</si>
  <si>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</si>
  <si>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</si>
  <si>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</si>
  <si>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</si>
  <si>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</si>
  <si>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</si>
  <si>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</si>
  <si>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</si>
  <si>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</si>
  <si>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</si>
  <si>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</si>
  <si>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</si>
  <si>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</si>
  <si>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</si>
  <si>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</si>
  <si>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</si>
  <si>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</si>
  <si>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</si>
  <si>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</si>
  <si>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</si>
  <si>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</si>
  <si>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</si>
  <si>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</si>
  <si>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</si>
  <si>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</si>
  <si>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</si>
  <si>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</si>
  <si>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</si>
  <si>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</si>
  <si>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</si>
  <si>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</si>
  <si>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</si>
  <si>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</si>
  <si>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</si>
  <si>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</si>
  <si>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</si>
  <si>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</si>
  <si>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</si>
  <si>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</si>
  <si>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</si>
  <si>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</si>
  <si>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</si>
  <si>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</si>
  <si>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</si>
  <si>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</si>
  <si>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</si>
  <si>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</si>
  <si>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</si>
  <si>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</si>
  <si>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</si>
  <si>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</si>
  <si>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</si>
  <si>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</si>
  <si>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</si>
  <si>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</si>
  <si>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</si>
  <si>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</si>
  <si>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</si>
  <si>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</si>
  <si>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</si>
  <si>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</si>
  <si>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</si>
  <si>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</si>
  <si>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</si>
  <si>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</si>
  <si>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</si>
  <si>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</si>
  <si>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</si>
  <si>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</si>
  <si>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</si>
  <si>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</si>
  <si>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</si>
  <si>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</si>
  <si>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</si>
  <si>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</si>
  <si>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</si>
  <si>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</si>
  <si>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</si>
  <si>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</si>
  <si>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</si>
  <si>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</si>
  <si>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</si>
  <si>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</si>
  <si>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</si>
  <si>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</si>
  <si>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</si>
  <si>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</si>
  <si>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</si>
  <si>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</si>
  <si>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</si>
  <si>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</si>
  <si>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</si>
  <si>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</si>
  <si>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</si>
  <si>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</si>
  <si>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</si>
  <si>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</si>
  <si>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</si>
  <si>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</si>
  <si>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</si>
  <si>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</si>
  <si>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</si>
  <si>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</si>
  <si>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</si>
  <si>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</si>
  <si>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</si>
  <si>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</si>
  <si>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</si>
  <si>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</si>
  <si>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</si>
  <si>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</si>
  <si>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</si>
  <si>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</si>
  <si>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</si>
  <si>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</si>
  <si>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</si>
  <si>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</si>
  <si>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</si>
  <si>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</si>
  <si>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</si>
  <si>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</si>
  <si>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</si>
  <si>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</si>
  <si>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</si>
  <si>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</si>
  <si>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</si>
  <si>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</si>
  <si>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</si>
  <si>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</si>
  <si>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</si>
  <si>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</si>
  <si>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</si>
  <si>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</si>
  <si>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</si>
  <si>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</si>
  <si>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</si>
  <si>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</si>
  <si>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</si>
  <si>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</si>
  <si>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</si>
  <si>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</si>
  <si>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</si>
  <si>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</si>
  <si>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</si>
  <si>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</si>
  <si>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</si>
  <si>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</si>
  <si>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</si>
  <si>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</si>
  <si>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</si>
  <si>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</si>
  <si>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</si>
  <si>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</si>
  <si>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</si>
  <si>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</si>
  <si>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</si>
  <si>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</si>
  <si>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</si>
  <si>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</si>
  <si>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</si>
  <si>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</si>
  <si>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</si>
  <si>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</si>
  <si>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</si>
  <si>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</si>
  <si>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</si>
  <si>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</si>
  <si>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</si>
  <si>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</si>
  <si>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</si>
  <si>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</si>
  <si>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</si>
  <si>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</si>
  <si>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</si>
  <si>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</si>
  <si>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</si>
  <si>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</si>
  <si>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</si>
  <si>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</si>
  <si>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</si>
  <si>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</si>
  <si>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</si>
  <si>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</si>
  <si>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</si>
  <si>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</si>
  <si>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</si>
  <si>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</si>
  <si>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</si>
  <si>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</si>
  <si>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</si>
  <si>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</si>
  <si>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</si>
  <si>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</si>
  <si>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</si>
  <si>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</si>
  <si>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</si>
  <si>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</si>
  <si>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</si>
  <si>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</si>
  <si>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</si>
  <si>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</si>
  <si>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</si>
  <si>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</si>
  <si>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</si>
  <si>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</si>
  <si>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</si>
  <si>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</si>
  <si>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</si>
  <si>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</si>
  <si>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</si>
  <si>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</si>
  <si>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</si>
  <si>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</si>
  <si>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</si>
  <si>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</si>
  <si>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</si>
  <si>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</si>
  <si>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</si>
  <si>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</si>
  <si>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</si>
  <si>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</si>
  <si>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</si>
  <si>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</si>
  <si>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</si>
  <si>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</si>
  <si>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</si>
  <si>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</si>
  <si>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</si>
  <si>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</si>
  <si>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</si>
  <si>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</si>
  <si>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</si>
  <si>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</si>
  <si>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</si>
  <si>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</si>
  <si>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</si>
  <si>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</si>
  <si>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</si>
  <si>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</si>
  <si>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</si>
  <si>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</si>
  <si>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</si>
  <si>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</si>
  <si>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</si>
  <si>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</si>
  <si>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</si>
  <si>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</si>
  <si>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</si>
  <si>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</si>
  <si>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</si>
  <si>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</si>
  <si>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</si>
  <si>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</si>
  <si>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</si>
  <si>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</si>
  <si>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</si>
  <si>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</si>
  <si>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</si>
  <si>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</si>
  <si>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</si>
  <si>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</si>
  <si>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</si>
  <si>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</si>
  <si>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</si>
  <si>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</si>
  <si>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</si>
  <si>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</si>
  <si>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</si>
  <si>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</si>
  <si>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</si>
  <si>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</si>
  <si>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</si>
  <si>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</si>
  <si>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</si>
  <si>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</si>
  <si>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</si>
  <si>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</si>
  <si>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</si>
  <si>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</si>
  <si>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</si>
  <si>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</si>
  <si>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</si>
  <si>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</si>
  <si>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</si>
  <si>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</si>
  <si>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</si>
  <si>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</si>
  <si>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</si>
  <si>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</si>
  <si>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</si>
  <si>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</si>
  <si>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</si>
  <si>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</si>
  <si>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</si>
  <si>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</si>
  <si>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</si>
  <si>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</si>
  <si>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</si>
  <si>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</si>
  <si>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</si>
  <si>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</si>
  <si>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</si>
  <si>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</si>
  <si>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</si>
  <si>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</si>
  <si>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</si>
  <si>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</si>
  <si>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</si>
  <si>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</si>
  <si>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</si>
  <si>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</si>
  <si>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</si>
  <si>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</si>
  <si>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</si>
  <si>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</si>
  <si>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</si>
  <si>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</si>
  <si>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</si>
  <si>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</si>
  <si>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</si>
  <si>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</si>
  <si>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</si>
  <si>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</si>
  <si>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</si>
  <si>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</si>
  <si>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</si>
  <si>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</si>
  <si>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</si>
  <si>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</si>
  <si>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</si>
  <si>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</si>
  <si>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</si>
  <si>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</si>
  <si>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</si>
  <si>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</si>
  <si>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</si>
  <si>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</si>
  <si>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</si>
  <si>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</si>
  <si>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</si>
  <si>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</si>
  <si>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</si>
  <si>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</si>
  <si>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</si>
  <si>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</si>
  <si>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</si>
  <si>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</si>
  <si>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</si>
  <si>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</si>
  <si>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</si>
  <si>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</si>
  <si>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</si>
  <si>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</si>
  <si>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</si>
  <si>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</si>
  <si>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</si>
  <si>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</si>
  <si>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</si>
  <si>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</si>
  <si>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</si>
  <si>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</si>
  <si>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</si>
  <si>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</si>
  <si>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</si>
  <si>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</si>
  <si>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</si>
  <si>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</si>
  <si>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</si>
  <si>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</si>
  <si>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</si>
  <si>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</si>
  <si>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</si>
  <si>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</si>
  <si>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</si>
  <si>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</si>
  <si>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</si>
  <si>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</si>
  <si>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</si>
  <si>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</si>
  <si>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</si>
  <si>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</si>
  <si>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</si>
  <si>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</si>
  <si>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</si>
  <si>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</si>
  <si>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</si>
  <si>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</si>
  <si>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</si>
  <si>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</si>
  <si>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</si>
  <si>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</si>
  <si>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</si>
  <si>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</si>
  <si>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</si>
  <si>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</si>
  <si>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</si>
  <si>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</si>
  <si>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</si>
  <si>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</si>
  <si>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</si>
  <si>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</si>
  <si>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</si>
  <si>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</si>
  <si>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</si>
  <si>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</si>
  <si>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</si>
  <si>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</si>
  <si>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</si>
  <si>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</si>
  <si>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</si>
  <si>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</si>
  <si>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</si>
  <si>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</si>
  <si>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</si>
  <si>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</si>
  <si>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</si>
  <si>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</si>
  <si>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</si>
  <si>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</si>
  <si>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</si>
  <si>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</si>
  <si>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</si>
  <si>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</si>
  <si>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</si>
  <si>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</si>
  <si>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</si>
  <si>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</si>
  <si>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</si>
  <si>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</si>
  <si>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</si>
  <si>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</si>
  <si>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</si>
  <si>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</si>
  <si>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</si>
  <si>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</si>
  <si>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</si>
  <si>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</si>
  <si>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</si>
  <si>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</si>
  <si>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</si>
  <si>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</si>
  <si>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</si>
  <si>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</si>
  <si>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</si>
  <si>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</si>
  <si>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</si>
  <si>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</si>
  <si>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</si>
  <si>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</si>
  <si>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</si>
  <si>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</si>
  <si>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</si>
  <si>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</si>
  <si>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</si>
  <si>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</si>
  <si>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</si>
  <si>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</si>
  <si>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</si>
  <si>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</si>
  <si>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</si>
  <si>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</si>
  <si>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</si>
  <si>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</si>
  <si>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</si>
  <si>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</si>
  <si>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</si>
  <si>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</si>
  <si>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</si>
  <si>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</si>
  <si>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</si>
  <si>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</si>
  <si>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</si>
  <si>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</si>
  <si>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</si>
  <si>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</si>
  <si>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</si>
  <si>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</si>
  <si>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</si>
  <si>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</si>
  <si>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</si>
  <si>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</si>
  <si>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</si>
  <si>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</si>
  <si>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</si>
  <si>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</si>
  <si>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</si>
  <si>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</si>
  <si>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</si>
  <si>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</si>
  <si>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</si>
  <si>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</si>
  <si>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</si>
  <si>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</si>
  <si>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</si>
  <si>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</si>
  <si>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</si>
  <si>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</si>
  <si>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</si>
  <si>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</si>
  <si>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</si>
  <si>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</si>
  <si>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</si>
  <si>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</si>
  <si>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</si>
  <si>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</si>
  <si>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</si>
  <si>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</si>
  <si>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</si>
  <si>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</si>
  <si>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</si>
  <si>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</si>
  <si>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</si>
  <si>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</si>
  <si>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</si>
  <si>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</si>
  <si>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</si>
  <si>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</si>
  <si>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</si>
  <si>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</si>
  <si>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</si>
  <si>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</si>
  <si>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</si>
  <si>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</si>
  <si>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</si>
  <si>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</si>
  <si>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</si>
  <si>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</si>
  <si>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</si>
  <si>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</si>
  <si>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</si>
  <si>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</si>
  <si>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</si>
  <si>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</si>
  <si>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</si>
  <si>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</si>
  <si>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</si>
  <si>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</si>
  <si>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</si>
  <si>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</si>
  <si>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</si>
  <si>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</si>
  <si>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</si>
  <si>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</si>
  <si>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</si>
  <si>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</si>
  <si>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</si>
  <si>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</si>
  <si>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</si>
  <si>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</si>
  <si>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</si>
  <si>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</si>
  <si>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</si>
  <si>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</si>
  <si>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</si>
  <si>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</si>
  <si>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</si>
  <si>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</si>
  <si>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</si>
  <si>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</si>
  <si>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</si>
  <si>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</si>
  <si>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</si>
  <si>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</si>
  <si>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</si>
  <si>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</si>
  <si>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</si>
  <si>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</si>
  <si>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</si>
  <si>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</si>
  <si>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</si>
  <si>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</si>
  <si>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</si>
  <si>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</si>
  <si>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</si>
  <si>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</si>
  <si>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</si>
  <si>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</si>
  <si>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</si>
  <si>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</si>
  <si>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</si>
  <si>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</si>
  <si>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</si>
  <si>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</si>
  <si>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</si>
  <si>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</si>
  <si>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</si>
  <si>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</si>
  <si>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</si>
  <si>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</si>
  <si>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</si>
  <si>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</si>
  <si>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</si>
  <si>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</si>
  <si>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</si>
  <si>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</si>
  <si>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</si>
  <si>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</si>
  <si>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</si>
  <si>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</si>
  <si>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</si>
  <si>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</si>
  <si>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</si>
  <si>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</si>
  <si>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</si>
  <si>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</si>
  <si>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</si>
  <si>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</si>
  <si>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</si>
  <si>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</si>
  <si>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</si>
  <si>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</si>
  <si>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</si>
  <si>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</si>
  <si>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</si>
  <si>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</si>
  <si>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</si>
  <si>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</si>
  <si>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</si>
  <si>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</si>
  <si>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</si>
  <si>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</si>
  <si>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</si>
  <si>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</si>
  <si>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</si>
  <si>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</si>
  <si>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</si>
  <si>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</si>
  <si>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</si>
  <si>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</si>
  <si>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</si>
  <si>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</si>
  <si>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</si>
  <si>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</si>
  <si>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</si>
  <si>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</si>
  <si>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</si>
  <si>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</si>
  <si>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</si>
  <si>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</si>
  <si>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</si>
  <si>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</si>
  <si>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</si>
  <si>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</si>
  <si>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</si>
  <si>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</si>
  <si>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</si>
  <si>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</si>
  <si>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</si>
  <si>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</si>
  <si>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</si>
  <si>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</si>
  <si>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</si>
  <si>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</si>
  <si>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</si>
  <si>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</si>
  <si>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</si>
  <si>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</si>
  <si>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</si>
  <si>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</si>
  <si>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</si>
  <si>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</si>
  <si>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</si>
  <si>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</si>
  <si>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</si>
  <si>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</si>
  <si>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</si>
  <si>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</si>
  <si>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</si>
  <si>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</si>
  <si>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</si>
  <si>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</si>
  <si>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</si>
  <si>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</si>
  <si>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</si>
  <si>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</si>
  <si>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</si>
  <si>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</si>
  <si>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</si>
  <si>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</si>
  <si>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</si>
  <si>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</si>
  <si>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</si>
  <si>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</si>
  <si>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</si>
  <si>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</si>
  <si>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</si>
  <si>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</si>
  <si>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</si>
  <si>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</si>
  <si>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</si>
  <si>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</si>
  <si>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</si>
  <si>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</si>
  <si>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</si>
  <si>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</si>
  <si>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</si>
  <si>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</si>
  <si>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</si>
  <si>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</si>
  <si>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</si>
  <si>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</si>
  <si>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</si>
  <si>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</si>
  <si>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</si>
  <si>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</si>
  <si>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</si>
  <si>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</si>
  <si>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</si>
  <si>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</si>
  <si>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</si>
  <si>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</si>
  <si>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</si>
  <si>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</si>
  <si>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</si>
  <si>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</si>
  <si>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</si>
  <si>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</si>
  <si>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</si>
  <si>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</si>
  <si>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</si>
  <si>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</si>
  <si>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</si>
  <si>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</si>
  <si>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</si>
  <si>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</si>
  <si>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</si>
  <si>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</si>
  <si>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</si>
  <si>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</si>
  <si>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</si>
  <si>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</si>
  <si>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</si>
  <si>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</si>
  <si>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</si>
  <si>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</si>
  <si>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</si>
  <si>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</si>
  <si>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</si>
  <si>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</si>
  <si>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</si>
  <si>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</si>
  <si>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</si>
  <si>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</si>
  <si>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</si>
  <si>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</si>
  <si>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</si>
  <si>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</si>
  <si>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</si>
  <si>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</si>
  <si>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</si>
  <si>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</si>
  <si>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</si>
  <si>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</si>
  <si>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</si>
  <si>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</si>
  <si>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</si>
  <si>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</si>
  <si>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</si>
  <si>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</si>
  <si>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</si>
  <si>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</si>
  <si>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</si>
  <si>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</si>
  <si>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</si>
  <si>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</si>
  <si>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</si>
  <si>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</si>
  <si>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</si>
  <si>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</si>
  <si>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</si>
  <si>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</si>
  <si>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</si>
  <si>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</si>
  <si>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</si>
  <si>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</si>
  <si>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</si>
  <si>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</si>
  <si>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</si>
  <si>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</si>
  <si>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</si>
  <si>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</si>
  <si>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</si>
  <si>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</si>
  <si>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</si>
  <si>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</si>
  <si>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</si>
  <si>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</si>
  <si>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</si>
  <si>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</si>
  <si>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</si>
  <si>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</si>
  <si>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</si>
  <si>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</si>
  <si>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</si>
  <si>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</si>
  <si>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</si>
  <si>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</si>
  <si>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</si>
  <si>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</si>
  <si>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</si>
  <si>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</si>
  <si>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</si>
  <si>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</si>
  <si>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</si>
  <si>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</si>
  <si>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</si>
  <si>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</si>
  <si>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</si>
  <si>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</si>
  <si>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</si>
  <si>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</si>
  <si>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</si>
  <si>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</si>
  <si>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</si>
  <si>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</si>
  <si>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</si>
  <si>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</si>
  <si>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</si>
  <si>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</si>
  <si>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</si>
  <si>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</si>
  <si>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</si>
  <si>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</si>
  <si>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</si>
  <si>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</si>
  <si>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</si>
  <si>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</si>
  <si>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</si>
  <si>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</si>
  <si>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</si>
  <si>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</si>
  <si>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</si>
  <si>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</si>
  <si>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</si>
  <si>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</si>
  <si>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</si>
  <si>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</si>
  <si>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</si>
  <si>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</si>
  <si>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</si>
  <si>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</si>
  <si>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</si>
  <si>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</si>
  <si>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</si>
  <si>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</si>
  <si>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</si>
  <si>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</si>
  <si>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</si>
  <si>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</si>
  <si>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</si>
  <si>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</si>
  <si>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</si>
  <si>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</si>
  <si>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</si>
  <si>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</si>
  <si>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</si>
  <si>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</si>
  <si>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</si>
  <si>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</si>
  <si>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</si>
  <si>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</si>
  <si>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</si>
  <si>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</si>
  <si>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</si>
  <si>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</si>
  <si>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</si>
  <si>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</si>
  <si>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</si>
  <si>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</si>
  <si>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</si>
  <si>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</si>
  <si>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</si>
  <si>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</si>
  <si>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</si>
  <si>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</si>
  <si>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</si>
  <si>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</si>
  <si>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</si>
  <si>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</si>
  <si>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</si>
  <si>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</si>
  <si>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</si>
  <si>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</si>
  <si>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</si>
  <si>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</si>
  <si>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</si>
  <si>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</si>
  <si>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</si>
  <si>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</si>
  <si>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</si>
  <si>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</si>
  <si>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</si>
  <si>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</si>
  <si>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</si>
  <si>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</si>
  <si>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</si>
  <si>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</si>
  <si>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</si>
  <si>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</si>
  <si>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</si>
  <si>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</si>
  <si>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</si>
  <si>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</si>
  <si>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</si>
  <si>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</si>
  <si>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</si>
  <si>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</si>
  <si>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</si>
  <si>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</si>
  <si>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</si>
  <si>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</si>
  <si>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</si>
  <si>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</si>
  <si>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</si>
  <si>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</si>
  <si>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</si>
  <si>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</si>
  <si>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</si>
  <si>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</si>
  <si>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</si>
  <si>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</si>
  <si>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</si>
  <si>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</si>
  <si>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</si>
  <si>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</si>
  <si>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</si>
  <si>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</si>
  <si>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</si>
  <si>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</si>
  <si>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</si>
  <si>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</si>
  <si>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</si>
  <si>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</si>
  <si>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</si>
  <si>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</si>
  <si>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</si>
  <si>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</si>
  <si>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</si>
  <si>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</si>
  <si>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</si>
  <si>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</si>
  <si>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</si>
  <si>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</si>
  <si>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</si>
  <si>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</si>
  <si>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</si>
  <si>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</si>
  <si>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</si>
  <si>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</si>
  <si>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</si>
  <si>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</si>
  <si>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</si>
  <si>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</si>
  <si>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</si>
  <si>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</si>
  <si>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</si>
  <si>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</si>
  <si>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</si>
  <si>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</si>
  <si>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</si>
  <si>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</si>
  <si>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</si>
  <si>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</si>
  <si>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</si>
  <si>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</si>
  <si>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</si>
  <si>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</si>
  <si>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</si>
  <si>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</si>
  <si>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</si>
  <si>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</si>
  <si>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</si>
  <si>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</si>
  <si>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</si>
  <si>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</si>
  <si>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</si>
  <si>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</si>
  <si>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</si>
  <si>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</si>
  <si>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</si>
  <si>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</si>
  <si>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</si>
  <si>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</si>
  <si>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</si>
  <si>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</si>
  <si>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</si>
  <si>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</si>
  <si>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</si>
  <si>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</si>
  <si>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</si>
  <si>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</si>
  <si>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</si>
  <si>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</si>
  <si>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</si>
  <si>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</si>
  <si>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</si>
  <si>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</si>
  <si>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</si>
  <si>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</si>
  <si>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</si>
  <si>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</si>
  <si>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</si>
  <si>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</si>
  <si>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</si>
  <si>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</si>
  <si>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</si>
  <si>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</si>
  <si>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</si>
  <si>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</si>
  <si>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</si>
  <si>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</si>
  <si>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</si>
  <si>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</si>
  <si>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</si>
  <si>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</si>
  <si>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</si>
  <si>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</si>
  <si>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</si>
  <si>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</si>
  <si>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</si>
  <si>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</si>
  <si>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</si>
  <si>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</si>
  <si>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</si>
  <si>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</si>
  <si>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</si>
  <si>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</si>
  <si>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</si>
  <si>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</si>
  <si>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</si>
  <si>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</si>
  <si>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</si>
  <si>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</si>
  <si>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</si>
  <si>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</si>
  <si>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</si>
  <si>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</si>
  <si>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</si>
  <si>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</si>
  <si>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</si>
  <si>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</si>
  <si>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</si>
  <si>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</si>
  <si>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</si>
  <si>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</si>
  <si>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</si>
  <si>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</si>
  <si>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</si>
  <si>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</si>
  <si>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</si>
  <si>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</si>
  <si>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</si>
  <si>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</si>
  <si>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</si>
  <si>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</si>
  <si>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</si>
  <si>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</si>
  <si>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</si>
  <si>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</si>
  <si>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</si>
  <si>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</si>
  <si>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</si>
  <si>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</si>
  <si>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</si>
  <si>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</si>
  <si>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</si>
  <si>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</si>
  <si>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</si>
  <si>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</si>
  <si>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</si>
  <si>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</si>
  <si>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</si>
  <si>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</si>
  <si>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</si>
  <si>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</si>
  <si>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</si>
  <si>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</si>
  <si>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</si>
  <si>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</si>
  <si>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</si>
  <si>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</si>
  <si>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</si>
  <si>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</si>
  <si>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</si>
  <si>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</si>
  <si>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</si>
  <si>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</si>
  <si>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</si>
  <si>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</si>
  <si>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</si>
  <si>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</si>
  <si>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</si>
  <si>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</si>
  <si>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</si>
  <si>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</si>
  <si>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</si>
  <si>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</si>
  <si>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</si>
  <si>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</si>
  <si>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</si>
  <si>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</si>
  <si>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</si>
  <si>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</si>
  <si>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</si>
  <si>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</si>
  <si>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</si>
  <si>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</si>
  <si>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</si>
  <si>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</si>
  <si>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</si>
  <si>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</si>
  <si>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</si>
  <si>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</si>
  <si>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</si>
  <si>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</si>
  <si>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</si>
  <si>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</si>
  <si>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</si>
  <si>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</si>
  <si>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</si>
  <si>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</si>
  <si>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</si>
  <si>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</si>
  <si>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</si>
  <si>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</si>
  <si>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</si>
  <si>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</si>
  <si>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</si>
  <si>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</si>
  <si>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</si>
  <si>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</si>
  <si>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</si>
  <si>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</si>
  <si>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</si>
  <si>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</si>
  <si>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</si>
  <si>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</si>
  <si>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</si>
  <si>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</si>
  <si>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</si>
  <si>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</si>
  <si>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</si>
  <si>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</si>
  <si>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</si>
  <si>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</si>
  <si>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</si>
  <si>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</si>
  <si>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</si>
  <si>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</si>
  <si>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</si>
  <si>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</si>
  <si>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</si>
  <si>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</si>
  <si>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</si>
  <si>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</si>
  <si>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</si>
  <si>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</si>
  <si>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</si>
  <si>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</si>
  <si>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</si>
  <si>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</si>
  <si>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</si>
  <si>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</si>
  <si>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</si>
  <si>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</si>
  <si>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</si>
  <si>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</si>
  <si>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</si>
  <si>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</si>
  <si>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</si>
  <si>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</si>
  <si>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</si>
  <si>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</si>
  <si>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</si>
  <si>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</si>
  <si>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</si>
  <si>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</si>
  <si>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</si>
  <si>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</si>
  <si>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</si>
  <si>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</si>
  <si>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</si>
  <si>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</si>
  <si>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</si>
  <si>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</si>
  <si>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</si>
  <si>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</si>
  <si>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</si>
  <si>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</si>
  <si>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</si>
  <si>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</si>
  <si>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</si>
  <si>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</si>
  <si>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</si>
  <si>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</si>
  <si>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</si>
  <si>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</si>
  <si>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</si>
  <si>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</si>
  <si>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</si>
  <si>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</si>
  <si>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</si>
  <si>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</si>
  <si>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</si>
  <si>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</si>
  <si>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</si>
  <si>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</si>
  <si>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</si>
  <si>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</si>
  <si>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</si>
  <si>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</si>
  <si>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</si>
  <si>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</si>
  <si>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</si>
  <si>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</si>
  <si>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</si>
  <si>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</si>
  <si>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</si>
  <si>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</si>
  <si>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</si>
  <si>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</si>
  <si>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</si>
  <si>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</si>
  <si>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</si>
  <si>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</si>
  <si>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</si>
  <si>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</si>
  <si>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</si>
  <si>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</si>
  <si>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</si>
  <si>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</si>
  <si>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</si>
  <si>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</si>
  <si>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</si>
  <si>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</si>
  <si>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</si>
  <si>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</si>
  <si>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</si>
  <si>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</si>
  <si>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</si>
  <si>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</si>
  <si>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</si>
  <si>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</si>
  <si>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</si>
  <si>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</si>
  <si>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</si>
  <si>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</si>
  <si>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</si>
  <si>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</si>
  <si>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</si>
  <si>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</si>
  <si>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</si>
  <si>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</si>
  <si>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</si>
  <si>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</si>
  <si>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</si>
  <si>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</si>
  <si>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</si>
  <si>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</si>
  <si>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</si>
  <si>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</si>
  <si>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</si>
  <si>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</si>
  <si>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</si>
  <si>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</si>
  <si>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</si>
  <si>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</si>
  <si>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</si>
  <si>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</si>
  <si>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</si>
  <si>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</si>
  <si>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</si>
  <si>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</si>
  <si>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</si>
  <si>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</si>
  <si>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</si>
  <si>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</si>
  <si>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</si>
  <si>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</si>
  <si>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</si>
  <si>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</si>
  <si>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</si>
  <si>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</si>
  <si>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</si>
  <si>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</si>
  <si>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</si>
  <si>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</si>
  <si>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</si>
  <si>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</si>
  <si>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</si>
  <si>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</si>
  <si>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</si>
  <si>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</si>
  <si>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</si>
  <si>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</si>
  <si>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</si>
  <si>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</si>
  <si>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</si>
  <si>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</si>
  <si>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</si>
  <si>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</si>
  <si>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</si>
  <si>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</si>
  <si>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</si>
  <si>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</si>
  <si>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</si>
  <si>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</si>
  <si>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</si>
  <si>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</si>
  <si>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</si>
  <si>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</si>
  <si>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</si>
  <si>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</si>
  <si>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</si>
  <si>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</si>
  <si>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</si>
  <si>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</si>
  <si>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</si>
  <si>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</si>
  <si>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</si>
  <si>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</si>
  <si>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</si>
  <si>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</si>
  <si>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</si>
  <si>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</si>
  <si>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</si>
  <si>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</si>
  <si>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</si>
  <si>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</si>
  <si>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</si>
  <si>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</si>
  <si>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</si>
  <si>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</si>
  <si>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</si>
  <si>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</si>
  <si>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</si>
  <si>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</si>
  <si>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</si>
  <si>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</si>
  <si>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</si>
  <si>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</si>
  <si>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</si>
  <si>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</si>
  <si>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</si>
  <si>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</si>
  <si>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</si>
  <si>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</si>
  <si>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</si>
  <si>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</si>
  <si>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</si>
  <si>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</si>
  <si>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</si>
  <si>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</si>
  <si>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</si>
  <si>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</si>
  <si>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</si>
  <si>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</si>
  <si>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</si>
  <si>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</si>
  <si>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</si>
  <si>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</si>
  <si>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</si>
  <si>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</si>
  <si>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</si>
  <si>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</si>
  <si>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</si>
  <si>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</si>
  <si>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</si>
  <si>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</si>
  <si>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</si>
  <si>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</si>
  <si>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</si>
  <si>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</si>
  <si>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</si>
  <si>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</si>
  <si>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</si>
  <si>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</si>
  <si>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</si>
  <si>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</si>
  <si>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</si>
  <si>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</si>
  <si>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</si>
  <si>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</si>
  <si>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</si>
  <si>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</si>
  <si>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</si>
  <si>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</si>
  <si>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</si>
  <si>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</si>
  <si>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</si>
  <si>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</si>
  <si>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</si>
  <si>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</si>
  <si>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</si>
  <si>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</si>
  <si>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</si>
  <si>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</si>
  <si>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</si>
  <si>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</si>
  <si>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</si>
  <si>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</si>
  <si>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</si>
  <si>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</si>
  <si>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</si>
  <si>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</si>
  <si>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</si>
  <si>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</si>
  <si>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</si>
  <si>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</si>
  <si>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</si>
  <si>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</si>
  <si>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</si>
  <si>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</si>
  <si>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</si>
  <si>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</si>
  <si>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</si>
  <si>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</si>
  <si>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</si>
  <si>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</si>
  <si>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</si>
  <si>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</si>
  <si>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</si>
  <si>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</si>
  <si>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</si>
  <si>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</si>
  <si>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</si>
  <si>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</si>
  <si>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</si>
  <si>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</si>
  <si>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</si>
  <si>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</si>
  <si>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</si>
  <si>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</si>
  <si>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</si>
  <si>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</si>
  <si>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</si>
  <si>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</si>
  <si>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</si>
  <si>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</si>
  <si>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</si>
  <si>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</si>
  <si>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</si>
  <si>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</si>
  <si>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</si>
  <si>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</si>
  <si>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</si>
  <si>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</si>
  <si>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</si>
  <si>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</si>
  <si>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</si>
  <si>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</si>
  <si>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</si>
  <si>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</si>
  <si>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</si>
  <si>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</si>
  <si>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</si>
  <si>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</si>
  <si>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</si>
  <si>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</si>
  <si>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</si>
  <si>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</si>
  <si>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</si>
  <si>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</si>
  <si>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</si>
  <si>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</si>
  <si>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</si>
  <si>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</si>
  <si>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</si>
  <si>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</si>
  <si>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</si>
  <si>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</si>
  <si>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</si>
  <si>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</si>
  <si>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</si>
  <si>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</si>
  <si>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</si>
  <si>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</si>
  <si>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</si>
  <si>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</si>
  <si>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</si>
  <si>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</si>
  <si>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</si>
  <si>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</si>
  <si>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</si>
  <si>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</si>
  <si>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</si>
  <si>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</si>
  <si>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</si>
  <si>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</si>
  <si>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</si>
  <si>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</si>
  <si>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</si>
  <si>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</si>
  <si>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</si>
  <si>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</si>
  <si>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</si>
  <si>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</si>
  <si>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</si>
  <si>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</si>
  <si>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</si>
  <si>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</si>
  <si>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</si>
  <si>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</si>
  <si>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</si>
  <si>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</si>
  <si>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</si>
  <si>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</si>
  <si>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</si>
  <si>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</si>
  <si>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</si>
  <si>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</si>
  <si>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</si>
  <si>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</si>
  <si>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</si>
  <si>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</si>
  <si>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</si>
  <si>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</si>
  <si>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</si>
  <si>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</si>
  <si>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</si>
  <si>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</si>
  <si>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</si>
  <si>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</si>
  <si>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</si>
  <si>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</si>
  <si>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</si>
  <si>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</si>
  <si>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</si>
  <si>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</si>
  <si>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</si>
  <si>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</si>
  <si>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</si>
  <si>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</si>
  <si>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</si>
  <si>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</si>
  <si>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</si>
  <si>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</si>
  <si>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</si>
  <si>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</si>
  <si>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</si>
  <si>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</si>
  <si>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</si>
  <si>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</si>
  <si>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</si>
  <si>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</si>
  <si>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</si>
  <si>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</si>
  <si>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</si>
  <si>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</si>
  <si>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</si>
  <si>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</si>
  <si>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</si>
  <si>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</si>
  <si>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</si>
  <si>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</si>
  <si>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</si>
  <si>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</si>
  <si>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</si>
  <si>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</si>
  <si>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</si>
  <si>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</si>
  <si>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</si>
  <si>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</si>
  <si>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</si>
  <si>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</si>
  <si>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</si>
  <si>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</si>
  <si>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</si>
  <si>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</si>
  <si>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</si>
  <si>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</si>
  <si>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</si>
  <si>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</si>
  <si>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</si>
  <si>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</si>
  <si>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</si>
  <si>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</si>
  <si>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</si>
  <si>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</si>
  <si>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</si>
  <si>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</si>
  <si>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</si>
  <si>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</si>
  <si>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</si>
  <si>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</si>
  <si>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</si>
  <si>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</si>
  <si>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</si>
  <si>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</si>
  <si>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</si>
  <si>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</si>
  <si>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</si>
  <si>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</si>
  <si>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</si>
  <si>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</si>
  <si>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</si>
  <si>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</si>
  <si>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</si>
  <si>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</si>
  <si>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</si>
  <si>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</si>
  <si>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</si>
  <si>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</si>
  <si>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</si>
  <si>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</si>
  <si>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</si>
  <si>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</si>
  <si>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</si>
  <si>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</si>
  <si>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</si>
  <si>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</si>
  <si>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</si>
  <si>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</si>
  <si>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</si>
  <si>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</si>
  <si>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</si>
  <si>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</si>
  <si>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</si>
  <si>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</si>
  <si>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</si>
  <si>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</si>
  <si>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</si>
  <si>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</si>
  <si>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</si>
  <si>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</si>
  <si>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</si>
  <si>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</si>
  <si>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</si>
  <si>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</si>
  <si>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</si>
  <si>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</si>
  <si>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</si>
  <si>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</si>
  <si>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</si>
  <si>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</si>
  <si>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</si>
  <si>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</si>
  <si>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</si>
  <si>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</si>
  <si>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</si>
  <si>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</si>
  <si>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</si>
  <si>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</si>
  <si>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</si>
  <si>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</si>
  <si>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</si>
  <si>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</si>
  <si>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</si>
  <si>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</si>
  <si>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</si>
  <si>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</si>
  <si>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</si>
  <si>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</si>
  <si>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</si>
  <si>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</si>
  <si>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</si>
  <si>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</si>
  <si>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</si>
  <si>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</si>
  <si>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</si>
  <si>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</si>
  <si>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</si>
  <si>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</si>
  <si>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</si>
  <si>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</si>
  <si>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</si>
  <si>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</si>
  <si>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</si>
  <si>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</si>
  <si>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</si>
  <si>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</si>
  <si>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</si>
  <si>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</si>
  <si>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</si>
  <si>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</si>
  <si>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</si>
  <si>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</si>
  <si>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</si>
  <si>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</si>
  <si>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</si>
  <si>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</si>
  <si>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</si>
  <si>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</si>
  <si>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</si>
  <si>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</si>
  <si>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</si>
  <si>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</si>
  <si>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</si>
  <si>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</si>
  <si>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</si>
  <si>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</si>
  <si>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</si>
  <si>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</si>
  <si>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</si>
  <si>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</si>
  <si>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</si>
  <si>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</si>
  <si>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</si>
  <si>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</si>
  <si>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</si>
  <si>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</si>
  <si>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</si>
  <si>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</si>
  <si>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</si>
  <si>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</si>
  <si>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</si>
  <si>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</si>
  <si>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</si>
  <si>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</si>
  <si>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</si>
  <si>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</si>
  <si>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</si>
  <si>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</si>
  <si>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</si>
  <si>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</si>
  <si>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</si>
  <si>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</si>
  <si>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</si>
  <si>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</si>
  <si>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</si>
  <si>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</si>
  <si>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</si>
  <si>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</si>
  <si>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</si>
  <si>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</si>
  <si>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</si>
  <si>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</si>
  <si>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</si>
  <si>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</si>
  <si>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</si>
  <si>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</si>
  <si>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</si>
  <si>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</si>
  <si>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</si>
  <si>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</si>
  <si>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</si>
  <si>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</si>
  <si>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</si>
  <si>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</si>
  <si>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</si>
  <si>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</si>
  <si>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</si>
  <si>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</si>
  <si>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</si>
  <si>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</si>
  <si>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</si>
  <si>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</si>
  <si>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</si>
  <si>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</si>
  <si>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</si>
  <si>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</si>
  <si>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</si>
  <si>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</si>
  <si>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</si>
  <si>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</si>
  <si>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</si>
  <si>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</si>
  <si>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</si>
  <si>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</si>
  <si>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</si>
  <si>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</si>
  <si>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</si>
  <si>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</si>
  <si>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</si>
  <si>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</si>
  <si>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</si>
  <si>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</si>
  <si>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</si>
  <si>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</si>
  <si>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</si>
  <si>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</si>
  <si>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</si>
  <si>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</si>
  <si>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</si>
  <si>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</si>
  <si>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</si>
  <si>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</si>
  <si>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</si>
  <si>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</si>
  <si>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</si>
  <si>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</si>
  <si>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</si>
  <si>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</si>
  <si>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</si>
  <si>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</si>
  <si>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</si>
  <si>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</si>
  <si>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</si>
  <si>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</si>
  <si>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</si>
  <si>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</si>
  <si>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</si>
  <si>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</si>
  <si>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</si>
  <si>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</si>
  <si>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</si>
  <si>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</si>
  <si>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</si>
  <si>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</si>
  <si>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</si>
  <si>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</si>
  <si>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</si>
  <si>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</si>
  <si>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</si>
  <si>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</si>
  <si>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</si>
  <si>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</si>
  <si>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</si>
  <si>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</si>
  <si>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</si>
  <si>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</si>
  <si>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</si>
  <si>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</si>
  <si>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</si>
  <si>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</si>
  <si>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</si>
  <si>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</si>
  <si>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</si>
  <si>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</si>
  <si>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</si>
  <si>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</si>
  <si>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</si>
  <si>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</si>
  <si>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</si>
  <si>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</si>
  <si>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</si>
  <si>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</si>
  <si>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</si>
  <si>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</si>
  <si>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</si>
  <si>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</si>
  <si>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</si>
  <si>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</si>
  <si>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</si>
  <si>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</si>
  <si>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</si>
  <si>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</si>
  <si>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</si>
  <si>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</si>
  <si>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</si>
  <si>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</si>
  <si>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</si>
  <si>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</si>
  <si>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</si>
  <si>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</si>
  <si>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</si>
  <si>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</si>
  <si>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</si>
  <si>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</si>
  <si>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</si>
  <si>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</si>
  <si>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</si>
  <si>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</si>
  <si>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</si>
  <si>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</si>
  <si>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</si>
  <si>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</si>
  <si>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</si>
  <si>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</si>
  <si>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</si>
  <si>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</si>
  <si>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</si>
  <si>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</si>
  <si>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</si>
  <si>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</si>
  <si>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</si>
  <si>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</si>
  <si>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</si>
  <si>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</si>
  <si>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</si>
  <si>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</si>
  <si>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</si>
  <si>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</si>
  <si>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</si>
  <si>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</si>
  <si>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</si>
  <si>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</si>
  <si>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</si>
  <si>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</si>
  <si>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</si>
  <si>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</si>
  <si>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</si>
  <si>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</si>
  <si>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</si>
  <si>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</si>
  <si>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</si>
  <si>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</si>
  <si>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</si>
  <si>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</si>
  <si>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</si>
  <si>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</si>
  <si>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</si>
  <si>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</si>
  <si>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</si>
  <si>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</si>
  <si>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</si>
  <si>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</si>
  <si>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</si>
  <si>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</si>
  <si>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</si>
  <si>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</si>
  <si>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</si>
  <si>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</si>
  <si>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</si>
  <si>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</si>
  <si>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</si>
  <si>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</si>
  <si>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</si>
  <si>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</si>
  <si>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</si>
  <si>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</si>
  <si>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</si>
  <si>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</si>
  <si>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</si>
  <si>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</si>
  <si>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</si>
  <si>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</si>
  <si>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</si>
  <si>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</si>
  <si>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</si>
  <si>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</si>
  <si>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</si>
  <si>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</si>
  <si>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</si>
  <si>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</si>
  <si>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</si>
  <si>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</si>
  <si>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</si>
  <si>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</si>
  <si>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</si>
  <si>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</si>
  <si>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</si>
  <si>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</si>
  <si>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</si>
  <si>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</si>
  <si>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</si>
  <si>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</si>
  <si>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</si>
  <si>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</si>
  <si>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</si>
  <si>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</si>
  <si>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</si>
  <si>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</si>
  <si>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</si>
  <si>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</si>
  <si>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</si>
  <si>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</si>
  <si>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</si>
  <si>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</si>
  <si>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</si>
  <si>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</si>
  <si>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</si>
  <si>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</si>
  <si>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</si>
  <si>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</si>
  <si>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</si>
  <si>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</si>
  <si>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</si>
  <si>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</si>
  <si>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</si>
  <si>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</si>
  <si>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</si>
  <si>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</si>
  <si>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</si>
  <si>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</si>
  <si>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</si>
  <si>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</si>
  <si>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</si>
  <si>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</si>
  <si>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</si>
  <si>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</si>
  <si>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</si>
  <si>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</si>
  <si>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</si>
  <si>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</si>
  <si>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</si>
  <si>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</si>
  <si>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</si>
  <si>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</si>
  <si>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</si>
  <si>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</si>
  <si>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</si>
  <si>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</si>
  <si>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</si>
  <si>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</si>
  <si>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</si>
  <si>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</si>
  <si>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</si>
  <si>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</si>
  <si>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</si>
  <si>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</si>
  <si>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</si>
  <si>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</si>
  <si>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</si>
  <si>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</si>
  <si>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</si>
  <si>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</si>
  <si>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</si>
  <si>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</si>
  <si>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</si>
  <si>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</si>
  <si>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</si>
  <si>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</si>
  <si>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</si>
  <si>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</si>
  <si>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</si>
  <si>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</si>
  <si>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</si>
  <si>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</si>
  <si>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</si>
  <si>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</si>
  <si>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</si>
  <si>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</si>
  <si>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</si>
  <si>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</si>
  <si>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</si>
  <si>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</si>
  <si>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</si>
  <si>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</si>
  <si>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</si>
  <si>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</si>
  <si>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</si>
  <si>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</si>
  <si>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</si>
  <si>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</si>
  <si>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</si>
  <si>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</si>
  <si>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</si>
  <si>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</si>
  <si>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</si>
  <si>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</si>
  <si>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</si>
  <si>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</si>
  <si>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</si>
  <si>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</si>
  <si>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</si>
  <si>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</si>
  <si>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</si>
  <si>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</si>
  <si>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</si>
  <si>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</si>
  <si>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</si>
  <si>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</si>
  <si>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</si>
  <si>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</si>
  <si>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</si>
  <si>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</si>
  <si>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</si>
  <si>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</si>
  <si>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</si>
  <si>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</si>
  <si>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</si>
  <si>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</si>
  <si>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</si>
  <si>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</si>
  <si>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</si>
  <si>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</si>
  <si>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</si>
  <si>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</si>
  <si>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</si>
  <si>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</si>
  <si>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</si>
  <si>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</si>
  <si>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</si>
  <si>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</si>
  <si>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</si>
  <si>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</si>
  <si>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</si>
  <si>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</si>
  <si>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</si>
  <si>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</si>
  <si>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</si>
  <si>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</si>
  <si>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</si>
  <si>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</si>
  <si>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</si>
  <si>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</si>
  <si>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</si>
  <si>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</si>
  <si>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</si>
  <si>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</si>
  <si>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</si>
  <si>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</si>
  <si>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</si>
  <si>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</si>
  <si>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</si>
  <si>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</si>
  <si>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</si>
  <si>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</si>
  <si>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</si>
  <si>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</si>
  <si>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</si>
  <si>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</si>
  <si>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</si>
  <si>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</si>
  <si>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</si>
  <si>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</si>
  <si>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</si>
  <si>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</si>
  <si>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</si>
  <si>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</si>
  <si>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</si>
  <si>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</si>
  <si>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</si>
  <si>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</si>
  <si>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</si>
  <si>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</si>
  <si>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</si>
  <si>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</si>
  <si>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</si>
  <si>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</si>
  <si>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</si>
  <si>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</si>
  <si>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</si>
  <si>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</si>
  <si>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</si>
  <si>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</si>
  <si>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</si>
  <si>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</si>
  <si>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</si>
  <si>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</si>
  <si>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</si>
  <si>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</si>
  <si>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</si>
  <si>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</si>
  <si>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</si>
  <si>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</si>
  <si>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</si>
  <si>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</si>
  <si>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</si>
  <si>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</si>
  <si>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</si>
  <si>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</si>
  <si>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</si>
  <si>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</si>
  <si>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</si>
  <si>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</si>
  <si>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</si>
  <si>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</si>
  <si>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</si>
  <si>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</si>
  <si>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</si>
  <si>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</si>
  <si>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</si>
  <si>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</si>
  <si>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</si>
  <si>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</si>
  <si>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</si>
  <si>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</si>
  <si>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</si>
  <si>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</si>
  <si>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</si>
  <si>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</si>
  <si>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</si>
  <si>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</si>
  <si>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</si>
  <si>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</si>
  <si>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</si>
  <si>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</si>
  <si>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</si>
  <si>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</si>
  <si>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</si>
  <si>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</si>
  <si>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</si>
  <si>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</si>
  <si>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</si>
  <si>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</si>
  <si>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</si>
  <si>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</si>
  <si>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</si>
  <si>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</si>
  <si>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</si>
  <si>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</si>
  <si>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</si>
  <si>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</si>
  <si>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</si>
  <si>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</si>
  <si>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</si>
  <si>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</si>
  <si>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</si>
  <si>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</si>
  <si>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</si>
  <si>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</si>
  <si>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</si>
  <si>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</si>
  <si>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</si>
  <si>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</si>
  <si>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</si>
  <si>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</si>
  <si>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</si>
  <si>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</si>
  <si>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</si>
  <si>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</si>
  <si>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</si>
  <si>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</si>
  <si>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</si>
  <si>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</si>
  <si>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</si>
  <si>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</si>
  <si>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</si>
  <si>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</si>
  <si>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</si>
  <si>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</si>
  <si>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</si>
  <si>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</si>
  <si>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</si>
  <si>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</si>
  <si>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</si>
  <si>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</si>
  <si>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</si>
  <si>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</si>
  <si>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</si>
  <si>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</si>
  <si>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</si>
  <si>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</si>
  <si>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</si>
  <si>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</si>
  <si>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</si>
  <si>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</si>
  <si>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</si>
  <si>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</si>
  <si>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</si>
  <si>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</si>
  <si>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</si>
  <si>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</si>
  <si>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</si>
  <si>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</si>
  <si>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</si>
  <si>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</si>
  <si>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</si>
  <si>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</si>
  <si>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</si>
  <si>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</si>
  <si>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</si>
  <si>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</si>
  <si>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</si>
  <si>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</si>
  <si>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</si>
  <si>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</si>
  <si>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</si>
  <si>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</si>
  <si>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</si>
  <si>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</si>
  <si>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</si>
  <si>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</si>
  <si>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</si>
  <si>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</si>
  <si>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</si>
  <si>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</si>
  <si>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</si>
  <si>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</si>
  <si>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</si>
  <si>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</si>
  <si>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</si>
  <si>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</si>
  <si>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</si>
  <si>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</si>
  <si>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</si>
  <si>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</si>
  <si>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</si>
  <si>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</si>
  <si>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</si>
  <si>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</si>
  <si>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</si>
  <si>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</si>
  <si>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</si>
  <si>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</si>
  <si>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</si>
  <si>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</si>
  <si>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</si>
  <si>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</si>
  <si>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</si>
  <si>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</si>
  <si>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</si>
  <si>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</si>
  <si>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</si>
  <si>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</si>
  <si>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</si>
  <si>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</si>
  <si>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</si>
  <si>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</si>
  <si>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</si>
  <si>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</si>
  <si>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</si>
  <si>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</si>
  <si>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</si>
  <si>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</si>
  <si>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</si>
  <si>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</si>
  <si>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</si>
  <si>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</si>
  <si>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</si>
  <si>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</si>
  <si>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</si>
  <si>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</si>
  <si>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</si>
  <si>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</si>
  <si>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</si>
  <si>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</si>
  <si>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</si>
  <si>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</si>
  <si>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</si>
  <si>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</si>
  <si>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</si>
  <si>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</si>
  <si>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</si>
  <si>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</si>
  <si>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</si>
  <si>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</si>
  <si>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</si>
  <si>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</si>
  <si>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</si>
  <si>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</si>
  <si>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</si>
  <si>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</si>
  <si>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</si>
  <si>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</si>
  <si>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</si>
  <si>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</si>
  <si>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</si>
  <si>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</si>
  <si>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</si>
  <si>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</si>
  <si>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</si>
  <si>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</si>
  <si>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</si>
  <si>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</si>
  <si>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</si>
  <si>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</si>
  <si>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</si>
  <si>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</si>
  <si>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</si>
  <si>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</si>
  <si>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</si>
  <si>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</si>
  <si>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</si>
  <si>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</si>
  <si>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</si>
  <si>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</si>
  <si>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</si>
  <si>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</si>
  <si>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</si>
  <si>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</si>
  <si>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</si>
  <si>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</si>
  <si>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</si>
  <si>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</si>
  <si>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</si>
  <si>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</si>
  <si>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</si>
  <si>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</si>
  <si>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</si>
  <si>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</si>
  <si>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</si>
  <si>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</si>
  <si>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</si>
  <si>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</si>
  <si>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</si>
  <si>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</si>
  <si>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</si>
  <si>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</si>
  <si>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</si>
  <si>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</si>
  <si>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</si>
  <si>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</si>
  <si>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</si>
  <si>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</si>
  <si>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</si>
  <si>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</si>
  <si>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</si>
  <si>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</si>
  <si>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</si>
  <si>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</si>
  <si>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</si>
  <si>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</si>
  <si>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</si>
  <si>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</si>
  <si>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</si>
  <si>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</si>
  <si>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</si>
  <si>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</si>
  <si>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</si>
  <si>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</si>
  <si>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</si>
  <si>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</si>
  <si>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</si>
  <si>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</si>
  <si>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</si>
  <si>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</si>
  <si>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</si>
  <si>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</si>
  <si>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</si>
  <si>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</si>
  <si>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</si>
  <si>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</si>
  <si>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</si>
  <si>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</si>
  <si>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</si>
  <si>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</si>
  <si>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</si>
  <si>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</si>
  <si>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</si>
  <si>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</si>
  <si>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</si>
  <si>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</si>
  <si>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</si>
  <si>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</si>
  <si>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</si>
  <si>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</si>
  <si>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</si>
  <si>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</si>
  <si>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</si>
  <si>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</si>
  <si>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</si>
  <si>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</si>
  <si>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</si>
  <si>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</si>
  <si>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</si>
  <si>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</si>
  <si>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</si>
  <si>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</si>
  <si>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</si>
  <si>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</si>
  <si>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</si>
  <si>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</si>
  <si>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</si>
  <si>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</si>
  <si>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</si>
  <si>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</si>
  <si>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</si>
  <si>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</si>
  <si>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</si>
  <si>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</si>
  <si>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</si>
  <si>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</si>
  <si>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</si>
  <si>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</si>
  <si>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</si>
  <si>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</si>
  <si>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</si>
  <si>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</si>
  <si>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</si>
  <si>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</si>
  <si>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</si>
  <si>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</si>
  <si>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</si>
  <si>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</si>
  <si>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</si>
  <si>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</si>
  <si>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</si>
  <si>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</si>
  <si>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</si>
  <si>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</si>
  <si>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</si>
  <si>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</si>
  <si>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</si>
  <si>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</si>
  <si>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</si>
  <si>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</si>
  <si>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</si>
  <si>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</si>
  <si>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</si>
  <si>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</si>
  <si>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</si>
  <si>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</si>
  <si>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</si>
  <si>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</si>
  <si>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</si>
  <si>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</si>
  <si>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</si>
  <si>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</si>
  <si>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</si>
  <si>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</si>
  <si>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</si>
  <si>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</si>
  <si>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</si>
  <si>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</si>
  <si>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</si>
  <si>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</si>
  <si>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</si>
  <si>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</si>
  <si>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</si>
  <si>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</si>
  <si>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</si>
  <si>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</si>
  <si>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</si>
  <si>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</si>
  <si>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</si>
  <si>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</si>
  <si>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</si>
  <si>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</si>
  <si>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</si>
  <si>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</si>
  <si>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</si>
  <si>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</si>
  <si>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</si>
  <si>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</si>
  <si>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</si>
  <si>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</si>
  <si>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</si>
  <si>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</si>
  <si>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</si>
  <si>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</si>
  <si>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</si>
  <si>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</si>
  <si>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</si>
  <si>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</si>
  <si>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</si>
  <si>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</si>
  <si>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</si>
  <si>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</si>
  <si>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</si>
  <si>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</si>
  <si>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</si>
  <si>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</si>
  <si>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</si>
  <si>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</si>
  <si>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</si>
  <si>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</si>
  <si>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</si>
  <si>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</si>
  <si>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</si>
  <si>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</si>
  <si>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</si>
  <si>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</si>
  <si>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</si>
  <si>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</si>
  <si>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</si>
  <si>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</si>
  <si>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</si>
  <si>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</si>
  <si>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</si>
  <si>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</si>
  <si>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</si>
  <si>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</si>
  <si>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</si>
  <si>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</si>
  <si>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</si>
  <si>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</si>
  <si>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</si>
  <si>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</si>
  <si>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</si>
  <si>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</si>
  <si>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</si>
  <si>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</si>
  <si>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</si>
  <si>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</si>
  <si>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</si>
  <si>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</si>
  <si>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</si>
  <si>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</si>
  <si>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</si>
  <si>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</si>
  <si>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</si>
  <si>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</si>
  <si>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</si>
  <si>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</si>
  <si>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</si>
  <si>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</si>
  <si>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</si>
  <si>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</si>
  <si>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</si>
  <si>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</si>
  <si>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</si>
  <si>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</si>
  <si>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</si>
  <si>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</si>
  <si>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</si>
  <si>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</si>
  <si>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</si>
  <si>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</si>
  <si>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</si>
  <si>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</si>
  <si>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</si>
  <si>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</si>
  <si>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</si>
  <si>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</si>
  <si>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</si>
  <si>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</si>
  <si>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</si>
  <si>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</si>
  <si>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</si>
  <si>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</si>
  <si>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</si>
  <si>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</si>
  <si>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</si>
  <si>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</si>
  <si>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</si>
  <si>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</si>
  <si>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</si>
  <si>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</si>
  <si>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</si>
  <si>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</si>
  <si>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</si>
  <si>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</si>
  <si>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</si>
  <si>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</si>
  <si>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</si>
  <si>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</si>
  <si>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</si>
  <si>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</si>
  <si>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</si>
  <si>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</si>
  <si>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</si>
  <si>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</si>
  <si>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</si>
  <si>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</si>
  <si>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</si>
  <si>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</si>
  <si>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</si>
  <si>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</si>
  <si>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</si>
  <si>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</si>
  <si>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</si>
  <si>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</si>
  <si>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</si>
  <si>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</si>
  <si>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</si>
  <si>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</si>
  <si>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</si>
  <si>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</si>
  <si>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</si>
  <si>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</si>
  <si>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</si>
  <si>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</si>
  <si>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</si>
  <si>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</si>
  <si>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</si>
  <si>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</si>
  <si>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</si>
  <si>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</si>
  <si>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</si>
  <si>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</si>
  <si>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</si>
  <si>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</si>
  <si>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</si>
  <si>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</si>
  <si>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</si>
  <si>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</si>
  <si>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</si>
  <si>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</si>
  <si>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</si>
  <si>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</si>
  <si>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</si>
  <si>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</si>
  <si>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</si>
  <si>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</si>
  <si>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</si>
  <si>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</si>
  <si>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</si>
  <si>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</si>
  <si>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</si>
  <si>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</si>
  <si>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</si>
  <si>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</si>
  <si>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</si>
  <si>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</si>
  <si>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</si>
  <si>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</si>
  <si>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</si>
  <si>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</si>
  <si>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</si>
  <si>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</si>
  <si>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</si>
  <si>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</si>
  <si>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</si>
  <si>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</si>
  <si>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</si>
  <si>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</si>
  <si>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</si>
  <si>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</si>
  <si>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</si>
  <si>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</si>
  <si>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</si>
  <si>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</si>
  <si>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</si>
  <si>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</si>
  <si>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</si>
  <si>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</si>
  <si>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</si>
  <si>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</si>
  <si>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</si>
  <si>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</si>
  <si>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</si>
  <si>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</si>
  <si>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</si>
  <si>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</si>
  <si>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</si>
  <si>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</si>
  <si>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</si>
  <si>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</si>
  <si>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</si>
  <si>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</si>
  <si>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</si>
  <si>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</si>
  <si>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</si>
  <si>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</si>
  <si>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</si>
  <si>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</si>
  <si>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</si>
  <si>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</si>
  <si>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</si>
  <si>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</si>
  <si>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</si>
  <si>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</si>
  <si>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</si>
  <si>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</si>
  <si>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</si>
  <si>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</si>
  <si>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</si>
  <si>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</si>
  <si>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</si>
  <si>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</si>
  <si>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</si>
  <si>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</si>
  <si>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</si>
  <si>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</si>
  <si>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</si>
  <si>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</si>
  <si>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</si>
  <si>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</si>
  <si>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</si>
  <si>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</si>
  <si>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</si>
  <si>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</si>
  <si>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</si>
  <si>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</si>
  <si>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</si>
  <si>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</si>
  <si>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</si>
  <si>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</si>
  <si>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</si>
  <si>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</si>
  <si>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</si>
  <si>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</si>
  <si>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</si>
  <si>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</si>
  <si>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</si>
  <si>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</si>
  <si>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</si>
  <si>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</si>
  <si>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</si>
  <si>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</si>
  <si>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</si>
  <si>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</si>
  <si>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</si>
  <si>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</si>
  <si>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</si>
  <si>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</si>
  <si>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</si>
  <si>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</si>
  <si>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</si>
  <si>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</si>
  <si>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</si>
  <si>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</si>
  <si>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</si>
  <si>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</si>
  <si>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</si>
  <si>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</si>
  <si>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</si>
  <si>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</si>
  <si>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</si>
  <si>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</si>
  <si>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</si>
  <si>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</si>
  <si>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</si>
  <si>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</si>
  <si>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</si>
  <si>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</si>
  <si>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</si>
  <si>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</si>
  <si>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</si>
  <si>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</si>
  <si>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</si>
  <si>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</si>
  <si>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</si>
  <si>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</si>
  <si>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</si>
  <si>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</si>
  <si>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</si>
  <si>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</si>
  <si>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</si>
  <si>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</si>
  <si>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</si>
  <si>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</si>
  <si>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</si>
  <si>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</si>
  <si>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</si>
  <si>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</si>
  <si>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</si>
  <si>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</si>
  <si>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</si>
  <si>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</si>
  <si>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</si>
  <si>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</si>
  <si>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</si>
  <si>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</si>
  <si>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</si>
  <si>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</si>
  <si>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</si>
  <si>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</si>
  <si>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</si>
  <si>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</si>
  <si>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</si>
  <si>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</si>
  <si>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</si>
  <si>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</si>
  <si>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</si>
  <si>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</si>
  <si>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</si>
  <si>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</si>
  <si>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</si>
  <si>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</si>
  <si>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</si>
  <si>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</si>
  <si>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</si>
  <si>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</si>
  <si>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</si>
  <si>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</si>
  <si>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</si>
  <si>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</si>
  <si>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</si>
  <si>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</si>
  <si>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</si>
  <si>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</si>
  <si>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</si>
  <si>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</si>
  <si>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</si>
  <si>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</si>
  <si>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</si>
  <si>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</si>
  <si>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</si>
  <si>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</si>
  <si>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</si>
  <si>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</si>
  <si>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</si>
  <si>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</si>
  <si>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</si>
  <si>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</si>
  <si>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</si>
  <si>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</si>
  <si>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</si>
  <si>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</si>
  <si>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</si>
  <si>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</si>
  <si>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</si>
  <si>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</si>
  <si>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</si>
  <si>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</si>
  <si>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</si>
  <si>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</si>
  <si>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</si>
  <si>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</si>
  <si>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</si>
  <si>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</si>
  <si>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</si>
  <si>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</si>
  <si>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</si>
  <si>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</si>
  <si>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</si>
  <si>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</si>
  <si>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</si>
  <si>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</si>
  <si>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</si>
  <si>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</si>
  <si>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</si>
  <si>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</si>
  <si>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</si>
  <si>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</si>
  <si>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</si>
  <si>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</si>
  <si>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</si>
  <si>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</si>
  <si>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</si>
  <si>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</si>
  <si>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</si>
  <si>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</si>
  <si>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</si>
  <si>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</si>
  <si>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</si>
  <si>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</si>
  <si>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</si>
  <si>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</si>
  <si>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</si>
  <si>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</si>
  <si>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</si>
  <si>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</si>
  <si>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</si>
  <si>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</si>
  <si>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</si>
  <si>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</si>
  <si>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</si>
  <si>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</si>
  <si>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</si>
  <si>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</si>
  <si>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</si>
  <si>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</si>
  <si>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</si>
  <si>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</si>
  <si>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</si>
  <si>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</si>
  <si>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</si>
  <si>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</si>
  <si>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</si>
  <si>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</si>
  <si>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</si>
  <si>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</si>
  <si>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</si>
  <si>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</si>
  <si>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</si>
  <si>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</si>
  <si>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</si>
  <si>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</si>
  <si>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</si>
  <si>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</si>
  <si>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</si>
  <si>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</si>
  <si>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</si>
  <si>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</si>
  <si>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</si>
  <si>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</si>
  <si>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</si>
  <si>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</si>
  <si>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</si>
  <si>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</si>
  <si>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</si>
  <si>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</si>
  <si>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</si>
  <si>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</si>
  <si>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</si>
  <si>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</si>
  <si>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</si>
  <si>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</si>
  <si>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</si>
  <si>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</si>
  <si>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</si>
  <si>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</si>
  <si>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</si>
  <si>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</si>
  <si>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</si>
  <si>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</si>
  <si>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</si>
  <si>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</si>
  <si>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</si>
  <si>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</si>
  <si>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</si>
  <si>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</si>
  <si>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</si>
  <si>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</si>
  <si>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</si>
  <si>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</si>
  <si>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</si>
  <si>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</si>
  <si>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</si>
  <si>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</si>
  <si>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</si>
  <si>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</si>
  <si>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</si>
  <si>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</si>
  <si>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</si>
  <si>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</si>
  <si>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</si>
  <si>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</si>
  <si>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</si>
  <si>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</si>
  <si>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</si>
  <si>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</si>
  <si>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</si>
  <si>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</si>
  <si>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</si>
  <si>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</si>
  <si>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</si>
  <si>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</si>
  <si>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</si>
  <si>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</si>
  <si>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</si>
  <si>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</si>
  <si>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</si>
  <si>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</si>
  <si>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</si>
  <si>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</si>
  <si>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</si>
  <si>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</si>
  <si>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</si>
  <si>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</si>
  <si>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</si>
  <si>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</si>
  <si>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</si>
  <si>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</si>
  <si>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</si>
  <si>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</si>
  <si>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</si>
  <si>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</si>
  <si>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</si>
  <si>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</si>
  <si>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</si>
  <si>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</si>
  <si>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</si>
  <si>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</si>
  <si>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</si>
  <si>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</si>
  <si>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</si>
  <si>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</si>
  <si>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</si>
  <si>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</si>
  <si>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</si>
  <si>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</si>
  <si>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</si>
  <si>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</si>
  <si>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</si>
  <si>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</si>
  <si>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</si>
  <si>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</si>
  <si>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</si>
  <si>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</si>
  <si>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</si>
  <si>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</si>
  <si>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</si>
  <si>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</si>
  <si>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</si>
  <si>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</si>
  <si>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</si>
  <si>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</si>
  <si>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</si>
  <si>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</si>
  <si>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</si>
  <si>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</si>
  <si>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</si>
  <si>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</si>
  <si>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</si>
  <si>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</si>
  <si>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</si>
  <si>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</si>
  <si>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</si>
  <si>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</si>
  <si>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</si>
  <si>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</si>
  <si>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</si>
  <si>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</si>
  <si>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</si>
  <si>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</si>
  <si>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</si>
  <si>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</si>
  <si>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</si>
  <si>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</si>
  <si>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</si>
  <si>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</si>
  <si>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</si>
  <si>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</si>
  <si>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</si>
  <si>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</si>
  <si>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</si>
  <si>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</si>
  <si>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</si>
  <si>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</si>
  <si>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</si>
  <si>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</si>
  <si>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</si>
  <si>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</si>
  <si>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</si>
  <si>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</si>
  <si>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</si>
  <si>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</si>
  <si>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</si>
  <si>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</si>
  <si>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</si>
  <si>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</si>
  <si>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</si>
  <si>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</si>
  <si>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</si>
  <si>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</si>
  <si>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</si>
  <si>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</si>
  <si>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</si>
  <si>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</si>
  <si>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</si>
  <si>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</si>
  <si>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</si>
  <si>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</si>
  <si>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</si>
  <si>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</si>
  <si>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</si>
  <si>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</si>
  <si>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</si>
  <si>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</si>
  <si>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</si>
  <si>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</si>
  <si>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</si>
  <si>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</si>
  <si>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</si>
  <si>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</si>
  <si>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</si>
  <si>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</si>
  <si>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</si>
  <si>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</si>
  <si>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</si>
  <si>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</si>
  <si>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</si>
  <si>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</si>
  <si>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</si>
  <si>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</si>
  <si>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</si>
  <si>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</si>
  <si>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</si>
  <si>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</si>
  <si>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</si>
  <si>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</si>
  <si>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</si>
  <si>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</si>
  <si>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</si>
  <si>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</si>
  <si>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</si>
  <si>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</si>
  <si>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</si>
  <si>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</si>
  <si>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</si>
  <si>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</si>
  <si>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</si>
  <si>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</si>
  <si>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</si>
  <si>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</si>
  <si>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</si>
  <si>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</si>
  <si>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</si>
  <si>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</si>
  <si>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</si>
  <si>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</si>
  <si>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</si>
  <si>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</si>
  <si>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</si>
  <si>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</si>
  <si>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</si>
  <si>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</si>
  <si>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</si>
  <si>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</si>
  <si>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</si>
  <si>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</si>
  <si>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</si>
  <si>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</si>
  <si>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</si>
  <si>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</si>
  <si>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</si>
  <si>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</si>
  <si>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</si>
  <si>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</si>
  <si>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</si>
  <si>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</si>
  <si>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</si>
  <si>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</si>
  <si>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</si>
  <si>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</si>
  <si>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</si>
  <si>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</si>
  <si>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</si>
  <si>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</si>
  <si>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</si>
  <si>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</si>
  <si>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</si>
  <si>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</si>
  <si>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</si>
  <si>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</si>
  <si>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</si>
  <si>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</si>
  <si>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</si>
  <si>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</si>
  <si>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</si>
  <si>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</si>
  <si>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</si>
  <si>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</si>
  <si>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</si>
  <si>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</si>
  <si>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</si>
  <si>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</si>
  <si>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</si>
  <si>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</si>
  <si>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</si>
  <si>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</si>
  <si>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</si>
  <si>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</si>
  <si>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</si>
  <si>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</si>
  <si>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</si>
  <si>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</si>
  <si>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</si>
  <si>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</si>
  <si>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</si>
  <si>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</si>
  <si>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</si>
  <si>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</si>
  <si>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</si>
  <si>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</si>
  <si>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</si>
  <si>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</si>
  <si>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</si>
  <si>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</si>
  <si>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</si>
  <si>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</si>
  <si>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</si>
  <si>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</si>
  <si>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</si>
  <si>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</si>
  <si>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</si>
  <si>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</si>
  <si>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</si>
  <si>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</si>
  <si>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</si>
  <si>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</si>
  <si>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</si>
  <si>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</si>
  <si>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</si>
  <si>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</si>
  <si>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</si>
  <si>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</si>
  <si>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</si>
  <si>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</si>
  <si>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</si>
  <si>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</si>
  <si>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</si>
  <si>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</si>
  <si>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</si>
  <si>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</si>
  <si>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</si>
  <si>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</si>
  <si>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</si>
  <si>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</si>
  <si>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</si>
  <si>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</si>
  <si>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</si>
  <si>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</si>
  <si>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</si>
  <si>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</si>
  <si>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</si>
  <si>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</si>
  <si>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</si>
  <si>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</si>
  <si>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</si>
  <si>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</si>
  <si>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</si>
  <si>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</si>
  <si>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</si>
  <si>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</si>
  <si>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</si>
  <si>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</si>
  <si>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</si>
  <si>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</si>
  <si>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</si>
  <si>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</si>
  <si>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</si>
  <si>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</si>
  <si>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</si>
  <si>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</si>
  <si>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</si>
  <si>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</si>
  <si>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</si>
  <si>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</si>
  <si>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</si>
  <si>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</si>
  <si>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</si>
  <si>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</si>
  <si>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</si>
  <si>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</si>
  <si>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</si>
  <si>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</si>
  <si>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</si>
  <si>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</si>
  <si>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</si>
  <si>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</si>
  <si>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</si>
  <si>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</si>
  <si>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</si>
  <si>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</si>
  <si>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</si>
  <si>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</si>
  <si>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</si>
  <si>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</si>
  <si>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</si>
  <si>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</si>
  <si>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</si>
  <si>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</si>
  <si>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</si>
  <si>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</si>
  <si>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</si>
  <si>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</si>
  <si>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</si>
  <si>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</si>
  <si>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</si>
  <si>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</si>
  <si>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</si>
  <si>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</si>
  <si>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</si>
  <si>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</si>
  <si>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</si>
  <si>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</si>
  <si>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</si>
  <si>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</si>
  <si>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</si>
  <si>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</si>
  <si>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</si>
  <si>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</si>
  <si>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</si>
  <si>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</si>
  <si>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</si>
  <si>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</si>
  <si>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</si>
  <si>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</si>
  <si>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</si>
  <si>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</si>
  <si>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</si>
  <si>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</si>
  <si>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</si>
  <si>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</si>
  <si>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</si>
  <si>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</si>
  <si>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</si>
  <si>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</si>
  <si>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</si>
  <si>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</si>
  <si>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</si>
  <si>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</si>
  <si>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</si>
  <si>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</si>
  <si>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</si>
  <si>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</si>
  <si>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</si>
  <si>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</si>
  <si>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</si>
  <si>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</si>
  <si>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</si>
  <si>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</si>
  <si>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</si>
  <si>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</si>
  <si>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</si>
  <si>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</si>
  <si>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</si>
  <si>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</si>
  <si>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</si>
  <si>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</si>
  <si>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</si>
  <si>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</si>
  <si>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</si>
  <si>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</si>
  <si>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</si>
  <si>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</si>
  <si>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</si>
  <si>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</si>
  <si>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</si>
  <si>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</si>
  <si>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</si>
  <si>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</si>
  <si>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</si>
  <si>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</si>
  <si>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</si>
  <si>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</si>
  <si>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</si>
  <si>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</si>
  <si>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</si>
  <si>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</si>
  <si>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</si>
  <si>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</si>
  <si>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</si>
  <si>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</si>
  <si>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</si>
  <si>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</si>
  <si>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</si>
  <si>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</si>
  <si>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</si>
  <si>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</si>
  <si>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</si>
  <si>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</si>
  <si>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</si>
  <si>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</si>
  <si>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</si>
  <si>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</si>
  <si>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</si>
  <si>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</si>
  <si>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</si>
  <si>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</si>
  <si>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</si>
  <si>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</si>
  <si>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</si>
  <si>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</si>
  <si>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</si>
  <si>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</si>
  <si>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</si>
  <si>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</si>
  <si>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</si>
  <si>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</si>
  <si>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</si>
  <si>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</si>
  <si>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</si>
  <si>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</si>
  <si>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</si>
  <si>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</si>
  <si>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</si>
  <si>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</si>
  <si>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</si>
  <si>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</si>
  <si>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</si>
  <si>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</si>
  <si>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</si>
  <si>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</si>
  <si>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</si>
  <si>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</si>
  <si>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</si>
  <si>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</si>
  <si>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</si>
  <si>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</si>
  <si>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</si>
  <si>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</si>
  <si>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</si>
  <si>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</si>
  <si>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</si>
  <si>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</si>
  <si>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</si>
  <si>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</si>
  <si>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</si>
  <si>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</si>
  <si>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</si>
  <si>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</si>
  <si>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</si>
  <si>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</si>
  <si>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</si>
  <si>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</si>
  <si>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</si>
  <si>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</si>
  <si>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</si>
  <si>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</si>
  <si>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</si>
  <si>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</si>
  <si>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</si>
  <si>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</si>
  <si>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</si>
  <si>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</si>
  <si>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</si>
  <si>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</si>
  <si>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</si>
  <si>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</si>
  <si>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</si>
  <si>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</si>
  <si>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</si>
  <si>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</si>
  <si>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</si>
  <si>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</si>
  <si>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</si>
  <si>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</si>
  <si>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</si>
  <si>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</si>
  <si>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</si>
  <si>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</si>
  <si>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</si>
  <si>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</si>
  <si>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</si>
  <si>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</si>
  <si>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</si>
  <si>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</si>
  <si>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</si>
  <si>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</si>
  <si>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</si>
  <si>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</si>
  <si>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</si>
  <si>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</si>
  <si>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</si>
  <si>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</si>
  <si>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</si>
  <si>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</si>
  <si>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</si>
  <si>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</si>
  <si>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</si>
  <si>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</si>
  <si>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</si>
  <si>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</si>
  <si>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</si>
  <si>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</si>
  <si>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</si>
  <si>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</si>
  <si>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</si>
  <si>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</si>
  <si>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</si>
  <si>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</si>
  <si>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</si>
  <si>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</si>
  <si>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</si>
  <si>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</si>
  <si>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</si>
  <si>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</si>
  <si>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</si>
  <si>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</si>
  <si>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</si>
  <si>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</si>
  <si>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</si>
  <si>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</si>
  <si>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</si>
  <si>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</si>
  <si>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</si>
  <si>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</si>
  <si>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</si>
  <si>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</si>
  <si>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</si>
  <si>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</si>
  <si>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</si>
  <si>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</si>
  <si>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</si>
  <si>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</si>
  <si>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</si>
  <si>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</si>
  <si>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</si>
  <si>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</si>
  <si>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</si>
  <si>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</si>
  <si>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</si>
  <si>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</si>
  <si>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</si>
  <si>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</si>
  <si>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</si>
  <si>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</si>
  <si>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</si>
  <si>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</si>
  <si>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</si>
  <si>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</si>
  <si>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</si>
  <si>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</si>
  <si>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</si>
  <si>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</si>
  <si>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</si>
  <si>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</si>
  <si>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</si>
  <si>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</si>
  <si>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</si>
  <si>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</si>
  <si>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</si>
  <si>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</si>
  <si>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</si>
  <si>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</si>
  <si>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</si>
  <si>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</si>
  <si>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</si>
  <si>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</si>
  <si>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</si>
  <si>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</si>
  <si>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</si>
  <si>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</si>
  <si>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</si>
  <si>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</si>
  <si>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</si>
  <si>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</si>
  <si>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</si>
  <si>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</si>
  <si>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</si>
  <si>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</si>
  <si>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</si>
  <si>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</si>
  <si>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</si>
  <si>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</si>
  <si>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</si>
  <si>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</si>
  <si>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</si>
  <si>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</si>
  <si>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</si>
  <si>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</si>
  <si>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</si>
  <si>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</si>
  <si>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</si>
  <si>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</si>
  <si>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</si>
  <si>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</si>
  <si>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</si>
  <si>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</si>
  <si>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</si>
  <si>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</si>
  <si>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</si>
  <si>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</si>
  <si>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</si>
  <si>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</si>
  <si>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</si>
  <si>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</si>
  <si>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</si>
  <si>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</si>
  <si>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</si>
  <si>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</si>
  <si>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</si>
  <si>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</si>
  <si>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</si>
  <si>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</si>
  <si>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</si>
  <si>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</si>
  <si>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</si>
  <si>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</si>
  <si>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</si>
  <si>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</si>
  <si>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</si>
  <si>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</si>
  <si>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</si>
  <si>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</si>
  <si>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</si>
  <si>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</si>
  <si>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</si>
  <si>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</si>
  <si>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</si>
  <si>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</si>
  <si>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</si>
  <si>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</si>
  <si>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</si>
  <si>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</si>
  <si>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</si>
  <si>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</si>
  <si>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</si>
  <si>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</si>
  <si>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</si>
  <si>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</si>
  <si>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</si>
  <si>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</si>
  <si>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</si>
  <si>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</si>
  <si>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</si>
  <si>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</si>
  <si>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</si>
  <si>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</si>
  <si>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</si>
  <si>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</si>
  <si>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</si>
  <si>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</si>
  <si>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</si>
  <si>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</si>
  <si>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</si>
  <si>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</si>
  <si>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</si>
  <si>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</si>
  <si>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</si>
  <si>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</si>
  <si>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</si>
  <si>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</si>
  <si>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</si>
  <si>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</si>
  <si>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</si>
  <si>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</si>
  <si>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</si>
  <si>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</si>
  <si>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</si>
  <si>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</si>
  <si>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</si>
  <si>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</si>
  <si>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</si>
  <si>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</si>
  <si>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</si>
  <si>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</si>
  <si>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</si>
  <si>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</si>
  <si>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</si>
  <si>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</si>
  <si>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</si>
  <si>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</si>
  <si>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</si>
  <si>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</si>
  <si>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</si>
  <si>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</si>
  <si>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</si>
  <si>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</si>
  <si>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</si>
  <si>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</si>
  <si>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</si>
  <si>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</si>
  <si>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</si>
  <si>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</si>
  <si>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</si>
  <si>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</si>
  <si>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</si>
  <si>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</si>
  <si>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</si>
  <si>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</si>
  <si>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</si>
  <si>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</si>
  <si>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</si>
  <si>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</si>
  <si>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</si>
  <si>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</si>
  <si>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</si>
  <si>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</si>
  <si>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</si>
  <si>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</si>
  <si>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</si>
  <si>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</si>
  <si>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</si>
  <si>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</si>
  <si>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</si>
  <si>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</si>
  <si>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</si>
  <si>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</si>
  <si>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</si>
  <si>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</si>
  <si>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</si>
  <si>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</si>
  <si>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</si>
  <si>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</si>
  <si>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</si>
  <si>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</si>
  <si>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</si>
  <si>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</si>
  <si>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</si>
  <si>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</si>
  <si>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</si>
  <si>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</si>
  <si>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</si>
  <si>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</si>
  <si>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</si>
  <si>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</si>
  <si>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</si>
  <si>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</si>
  <si>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</si>
  <si>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</si>
  <si>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</si>
  <si>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</si>
  <si>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</si>
  <si>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</si>
  <si>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</si>
  <si>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</si>
  <si>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</si>
  <si>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</si>
  <si>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</si>
  <si>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</si>
  <si>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</si>
  <si>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</si>
  <si>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</si>
  <si>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</si>
  <si>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</si>
  <si>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</si>
  <si>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</si>
  <si>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</si>
  <si>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</si>
  <si>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</si>
  <si>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</si>
  <si>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</si>
  <si>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</si>
  <si>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</si>
  <si>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</si>
  <si>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</si>
  <si>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</si>
  <si>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</si>
  <si>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</si>
  <si>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</si>
  <si>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</si>
  <si>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</si>
  <si>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</si>
  <si>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</si>
  <si>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</si>
  <si>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</si>
  <si>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</si>
  <si>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</si>
  <si>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</si>
  <si>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</si>
  <si>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</si>
  <si>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</si>
  <si>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</si>
  <si>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</si>
  <si>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</si>
  <si>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</si>
  <si>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</si>
  <si>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</si>
  <si>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</si>
  <si>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</si>
  <si>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</si>
  <si>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</si>
  <si>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</si>
  <si>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</si>
  <si>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</si>
  <si>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</si>
  <si>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</si>
  <si>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</si>
  <si>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</si>
  <si>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</si>
  <si>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</si>
  <si>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</si>
  <si>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</si>
  <si>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</si>
  <si>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</si>
  <si>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</si>
  <si>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</si>
  <si>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</si>
  <si>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</si>
  <si>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</si>
  <si>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</si>
  <si>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</si>
  <si>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</si>
  <si>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</si>
  <si>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</si>
  <si>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</si>
  <si>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</si>
  <si>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</si>
  <si>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</si>
  <si>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</si>
  <si>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</si>
  <si>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</si>
  <si>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</si>
  <si>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</si>
  <si>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</si>
  <si>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</si>
  <si>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</si>
  <si>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</si>
  <si>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</si>
  <si>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</si>
  <si>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</si>
  <si>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</si>
  <si>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</si>
  <si>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</si>
  <si>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</si>
  <si>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</si>
  <si>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</si>
  <si>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</si>
  <si>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</si>
  <si>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</si>
  <si>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</si>
  <si>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</si>
  <si>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</si>
  <si>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</si>
  <si>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</si>
  <si>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</si>
  <si>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</si>
  <si>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</si>
  <si>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</si>
  <si>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</si>
  <si>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</si>
  <si>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</si>
  <si>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</si>
  <si>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</si>
  <si>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</si>
  <si>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</si>
  <si>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</si>
  <si>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</si>
  <si>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</si>
  <si>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</si>
  <si>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</si>
  <si>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</si>
  <si>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</si>
  <si>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</si>
  <si>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</si>
  <si>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</si>
  <si>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</si>
  <si>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</si>
  <si>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</si>
  <si>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</si>
  <si>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</si>
  <si>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</si>
  <si>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</si>
  <si>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</si>
  <si>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</si>
  <si>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</si>
  <si>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</si>
  <si>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</si>
  <si>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</si>
  <si>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</si>
  <si>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</si>
  <si>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</si>
  <si>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</si>
  <si>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</si>
  <si>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</si>
  <si>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</si>
  <si>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</si>
  <si>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</si>
  <si>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</si>
  <si>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</si>
  <si>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</si>
  <si>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</si>
  <si>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</si>
  <si>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</si>
  <si>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</si>
  <si>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</si>
  <si>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</si>
  <si>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</si>
  <si>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</si>
  <si>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</si>
  <si>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</si>
  <si>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</si>
  <si>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</si>
  <si>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</si>
  <si>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</si>
  <si>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</si>
  <si>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</si>
  <si>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</si>
  <si>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</si>
  <si>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</si>
  <si>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</si>
  <si>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</si>
  <si>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</si>
  <si>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</si>
  <si>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</si>
  <si>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</si>
  <si>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</si>
  <si>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</si>
  <si>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</si>
  <si>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</si>
  <si>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</si>
  <si>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</si>
  <si>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</si>
  <si>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</si>
  <si>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</si>
  <si>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</si>
  <si>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</si>
  <si>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</si>
  <si>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</si>
  <si>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</si>
  <si>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</si>
  <si>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</si>
  <si>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</si>
  <si>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</si>
  <si>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</si>
  <si>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</si>
  <si>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</si>
  <si>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</si>
  <si>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</si>
  <si>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</si>
  <si>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</si>
  <si>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</si>
  <si>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</si>
  <si>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</si>
  <si>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</si>
  <si>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</si>
  <si>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</si>
  <si>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</si>
  <si>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</si>
  <si>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</si>
  <si>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</si>
  <si>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</si>
  <si>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</si>
  <si>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</si>
  <si>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</si>
  <si>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</si>
  <si>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</si>
  <si>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</si>
  <si>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</si>
  <si>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</si>
  <si>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</si>
  <si>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</si>
  <si>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</si>
  <si>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</si>
  <si>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</si>
  <si>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</si>
  <si>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</si>
  <si>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</si>
  <si>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</si>
  <si>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</si>
  <si>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</si>
  <si>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</si>
  <si>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</si>
  <si>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</si>
  <si>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</si>
  <si>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</si>
  <si>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</si>
  <si>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</si>
  <si>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</si>
  <si>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</si>
  <si>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</si>
  <si>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</si>
  <si>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</si>
  <si>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</si>
  <si>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</si>
  <si>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</si>
  <si>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</si>
  <si>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</si>
  <si>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</si>
  <si>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</si>
  <si>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</si>
  <si>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</si>
  <si>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</si>
  <si>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</si>
  <si>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</si>
  <si>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</si>
  <si>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</si>
  <si>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</si>
  <si>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</si>
  <si>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</si>
  <si>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</si>
  <si>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</si>
  <si>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</si>
  <si>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</si>
  <si>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</si>
  <si>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</si>
  <si>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</si>
  <si>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</si>
  <si>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</si>
  <si>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</si>
  <si>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</si>
  <si>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</si>
  <si>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</si>
  <si>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</si>
  <si>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</si>
  <si>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</si>
  <si>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</si>
  <si>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</si>
  <si>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</si>
  <si>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</si>
  <si>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</si>
  <si>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</si>
  <si>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</si>
  <si>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</si>
  <si>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</si>
  <si>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</si>
  <si>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</si>
  <si>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</si>
  <si>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</si>
  <si>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</si>
  <si>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</si>
  <si>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</si>
  <si>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</si>
  <si>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</si>
  <si>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</si>
  <si>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</si>
  <si>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</si>
  <si>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</si>
  <si>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</si>
  <si>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</si>
  <si>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</si>
  <si>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</si>
  <si>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</si>
  <si>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</si>
  <si>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</si>
  <si>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</si>
  <si>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</si>
  <si>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</si>
  <si>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</si>
  <si>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</si>
  <si>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</si>
  <si>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</si>
  <si>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</si>
  <si>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</si>
  <si>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</si>
  <si>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</si>
  <si>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</si>
  <si>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</si>
  <si>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</si>
  <si>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</si>
  <si>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</si>
  <si>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</si>
  <si>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</si>
  <si>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</si>
  <si>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</si>
  <si>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</si>
  <si>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</si>
  <si>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</si>
  <si>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</si>
  <si>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</si>
  <si>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</si>
  <si>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</si>
  <si>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</si>
  <si>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</si>
  <si>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</si>
  <si>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</si>
  <si>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</si>
  <si>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</si>
  <si>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</si>
  <si>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</si>
  <si>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</si>
  <si>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</si>
  <si>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</si>
  <si>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</si>
  <si>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</si>
  <si>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</si>
  <si>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</si>
  <si>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</si>
  <si>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</si>
  <si>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</si>
  <si>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</si>
  <si>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</si>
  <si>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</si>
  <si>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</si>
  <si>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</si>
  <si>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</si>
  <si>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</si>
  <si>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</si>
  <si>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</si>
  <si>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</si>
  <si>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</si>
  <si>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</si>
  <si>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</si>
  <si>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</si>
  <si>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</si>
  <si>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</si>
  <si>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</si>
  <si>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</si>
  <si>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</si>
  <si>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</si>
  <si>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</si>
  <si>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</si>
  <si>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</si>
  <si>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</si>
  <si>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</si>
  <si>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</si>
  <si>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</si>
  <si>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</si>
  <si>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</si>
  <si>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</si>
  <si>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</si>
  <si>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</si>
  <si>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</si>
  <si>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</si>
  <si>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</si>
  <si>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</si>
  <si>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</si>
  <si>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</si>
  <si>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</si>
  <si>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</si>
  <si>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</si>
  <si>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</si>
  <si>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</si>
  <si>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</si>
  <si>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</si>
  <si>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</si>
  <si>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</si>
  <si>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</si>
  <si>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</si>
  <si>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</si>
  <si>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</si>
  <si>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</si>
  <si>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</si>
  <si>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</si>
  <si>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</si>
  <si>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</si>
  <si>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</si>
  <si>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</si>
  <si>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</si>
  <si>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</si>
  <si>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</si>
  <si>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</si>
  <si>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</si>
  <si>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</si>
  <si>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</si>
  <si>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</si>
  <si>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</si>
  <si>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</si>
  <si>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</si>
  <si>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</si>
  <si>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</si>
  <si>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</si>
  <si>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</si>
  <si>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</si>
  <si>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</si>
  <si>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</si>
  <si>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</si>
  <si>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</si>
  <si>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</si>
  <si>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</si>
  <si>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</si>
  <si>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</si>
  <si>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</si>
  <si>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</si>
  <si>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</si>
  <si>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</si>
  <si>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</si>
  <si>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</si>
  <si>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</si>
  <si>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</si>
  <si>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</si>
  <si>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</si>
  <si>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</si>
  <si>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</si>
  <si>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</si>
  <si>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</si>
  <si>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</si>
  <si>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</si>
  <si>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</si>
  <si>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</si>
  <si>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</si>
  <si>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</si>
  <si>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</si>
  <si>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</si>
  <si>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</si>
  <si>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</si>
  <si>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</si>
  <si>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</si>
  <si>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</si>
  <si>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</si>
  <si>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</si>
  <si>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</si>
  <si>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</si>
  <si>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</si>
  <si>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</si>
  <si>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</si>
  <si>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</si>
  <si>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</si>
  <si>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</si>
  <si>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</si>
  <si>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</si>
  <si>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</si>
  <si>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</si>
  <si>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</si>
  <si>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</si>
  <si>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</si>
  <si>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</si>
  <si>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</si>
  <si>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</si>
  <si>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</si>
  <si>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</si>
  <si>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</si>
  <si>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</si>
  <si>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</si>
  <si>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</si>
  <si>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</si>
  <si>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</si>
  <si>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</si>
  <si>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</si>
  <si>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</si>
  <si>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</si>
  <si>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</si>
  <si>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</si>
  <si>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</si>
  <si>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</si>
  <si>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</si>
  <si>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</si>
  <si>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</si>
  <si>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</si>
  <si>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</si>
  <si>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</si>
  <si>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</si>
  <si>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</si>
  <si>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</si>
  <si>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</si>
  <si>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</si>
  <si>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</si>
  <si>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</si>
  <si>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</si>
  <si>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</si>
  <si>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</si>
  <si>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</si>
  <si>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</si>
  <si>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</si>
  <si>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</si>
  <si>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</si>
  <si>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</si>
  <si>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</si>
  <si>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</si>
  <si>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</si>
  <si>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</si>
  <si>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</si>
  <si>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</si>
  <si>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</si>
  <si>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</si>
  <si>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</si>
  <si>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</si>
  <si>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</si>
  <si>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</si>
  <si>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</si>
  <si>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</si>
  <si>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</si>
  <si>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</si>
  <si>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</si>
  <si>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</si>
  <si>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</si>
  <si>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</si>
  <si>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</si>
  <si>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</si>
  <si>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</si>
  <si>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</si>
  <si>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</si>
  <si>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</si>
  <si>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</si>
  <si>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</si>
  <si>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</si>
  <si>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</si>
  <si>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</si>
  <si>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</si>
  <si>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</si>
  <si>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</si>
  <si>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</si>
  <si>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</si>
  <si>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</si>
  <si>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</si>
  <si>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</si>
  <si>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</si>
  <si>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</si>
  <si>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</si>
  <si>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</si>
  <si>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</si>
  <si>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</si>
  <si>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</si>
  <si>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</si>
  <si>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</si>
  <si>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</si>
  <si>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</si>
  <si>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</si>
  <si>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</si>
  <si>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</si>
  <si>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</si>
  <si>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</si>
  <si>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</si>
  <si>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</si>
  <si>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</si>
  <si>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</si>
  <si>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</si>
  <si>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</si>
  <si>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</si>
  <si>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</si>
  <si>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</si>
  <si>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</si>
  <si>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</si>
  <si>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</si>
  <si>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</si>
  <si>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</si>
  <si>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</si>
  <si>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</si>
  <si>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</si>
  <si>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</si>
  <si>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</si>
  <si>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</si>
  <si>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</si>
  <si>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</si>
  <si>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</si>
  <si>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</si>
  <si>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</si>
  <si>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</si>
  <si>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</si>
  <si>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</si>
  <si>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</si>
  <si>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</si>
  <si>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</si>
  <si>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</si>
  <si>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</si>
  <si>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</si>
  <si>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</si>
  <si>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</si>
  <si>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</si>
  <si>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</si>
  <si>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</si>
  <si>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</si>
  <si>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</si>
  <si>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</si>
  <si>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</si>
  <si>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</si>
  <si>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</si>
  <si>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</si>
  <si>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</si>
  <si>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</si>
  <si>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</si>
  <si>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</si>
  <si>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</si>
  <si>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</si>
  <si>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</si>
  <si>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</si>
  <si>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</si>
  <si>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</si>
  <si>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</si>
  <si>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</si>
  <si>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</si>
  <si>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</si>
  <si>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</si>
  <si>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</si>
  <si>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</si>
  <si>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</si>
  <si>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</si>
  <si>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</si>
  <si>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</si>
  <si>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</si>
  <si>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</si>
  <si>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</si>
  <si>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</si>
  <si>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</si>
  <si>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</si>
  <si>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</si>
  <si>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</si>
  <si>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</si>
  <si>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</si>
  <si>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</si>
  <si>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</si>
  <si>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</si>
  <si>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</si>
  <si>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</si>
  <si>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</si>
  <si>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</si>
  <si>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</si>
  <si>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</si>
  <si>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</si>
  <si>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</si>
  <si>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</si>
  <si>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</si>
  <si>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</si>
  <si>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</si>
  <si>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</si>
  <si>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</si>
  <si>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</si>
  <si>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</si>
  <si>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</si>
  <si>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</si>
  <si>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</si>
  <si>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</si>
  <si>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</si>
  <si>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</si>
  <si>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</si>
  <si>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</si>
  <si>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</si>
  <si>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</si>
  <si>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</si>
  <si>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</si>
  <si>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</si>
  <si>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</si>
  <si>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</si>
  <si>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</si>
  <si>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</si>
  <si>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</si>
  <si>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</si>
  <si>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</si>
  <si>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</si>
  <si>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</si>
  <si>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</si>
  <si>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</si>
  <si>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</si>
  <si>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</si>
  <si>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</si>
  <si>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</si>
  <si>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</si>
  <si>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</si>
  <si>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</si>
  <si>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</si>
  <si>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</si>
  <si>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</si>
  <si>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</si>
  <si>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</si>
  <si>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</si>
  <si>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</si>
  <si>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</si>
  <si>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</si>
  <si>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</si>
  <si>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</si>
  <si>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</si>
  <si>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</si>
  <si>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</si>
  <si>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</si>
  <si>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</si>
  <si>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</si>
  <si>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</si>
  <si>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</si>
  <si>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</si>
  <si>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</si>
  <si>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</si>
  <si>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</si>
  <si>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</si>
  <si>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</si>
  <si>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</si>
  <si>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</si>
  <si>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</si>
  <si>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</si>
  <si>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</si>
  <si>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</si>
  <si>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</si>
  <si>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</si>
  <si>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</si>
  <si>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</si>
  <si>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</si>
  <si>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</si>
  <si>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</si>
  <si>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</si>
  <si>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</si>
  <si>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</si>
  <si>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</si>
  <si>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</si>
  <si>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</si>
  <si>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</si>
  <si>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</si>
  <si>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</si>
  <si>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</si>
  <si>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</si>
  <si>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</si>
  <si>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</si>
  <si>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</si>
  <si>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</si>
  <si>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</si>
  <si>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</si>
  <si>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</si>
  <si>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</si>
  <si>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</si>
  <si>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</si>
  <si>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</si>
  <si>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</si>
  <si>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</si>
  <si>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</si>
  <si>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</si>
  <si>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</si>
  <si>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</si>
  <si>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</si>
  <si>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</si>
  <si>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</si>
  <si>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</si>
  <si>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</si>
  <si>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</si>
  <si>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</si>
  <si>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</si>
  <si>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</si>
  <si>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</si>
  <si>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</si>
  <si>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</si>
  <si>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</si>
  <si>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</si>
  <si>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</si>
  <si>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</si>
  <si>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</si>
  <si>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</si>
  <si>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</si>
  <si>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</si>
  <si>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</si>
  <si>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</si>
  <si>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</si>
  <si>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</si>
  <si>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</si>
  <si>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</si>
  <si>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</si>
  <si>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</si>
  <si>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</si>
  <si>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</si>
  <si>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</si>
  <si>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</si>
  <si>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</si>
  <si>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</si>
  <si>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</si>
  <si>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</si>
  <si>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</si>
  <si>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</si>
  <si>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</si>
  <si>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</si>
  <si>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</si>
  <si>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</si>
  <si>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</si>
  <si>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</si>
  <si>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</si>
  <si>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</si>
  <si>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</si>
  <si>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</si>
  <si>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</si>
  <si>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</si>
  <si>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</si>
  <si>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</si>
  <si>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</si>
  <si>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</si>
  <si>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</si>
  <si>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</si>
  <si>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</si>
  <si>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</si>
  <si>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</si>
  <si>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</si>
  <si>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</si>
  <si>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</si>
  <si>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</si>
  <si>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</si>
  <si>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</si>
  <si>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</si>
  <si>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</si>
  <si>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</si>
  <si>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</si>
  <si>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</si>
  <si>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</si>
  <si>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</si>
  <si>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</si>
  <si>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</si>
  <si>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</si>
  <si>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</si>
  <si>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</si>
  <si>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</si>
  <si>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</si>
  <si>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</si>
  <si>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</si>
  <si>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</si>
  <si>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</si>
  <si>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</si>
  <si>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</si>
  <si>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</si>
  <si>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</si>
  <si>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</si>
  <si>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</si>
  <si>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</si>
  <si>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</si>
  <si>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</si>
  <si>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</si>
  <si>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</si>
  <si>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</si>
  <si>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</si>
  <si>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</si>
  <si>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</si>
  <si>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</si>
  <si>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</si>
  <si>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</si>
  <si>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</si>
  <si>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</si>
  <si>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</si>
  <si>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</si>
  <si>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</si>
  <si>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</si>
  <si>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</si>
  <si>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</si>
  <si>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</si>
  <si>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</si>
  <si>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</si>
  <si>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</si>
  <si>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</si>
  <si>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</si>
  <si>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</si>
  <si>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</si>
  <si>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</si>
  <si>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</si>
  <si>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</si>
  <si>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</si>
  <si>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</si>
  <si>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</si>
  <si>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</si>
  <si>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</si>
  <si>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</si>
  <si>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</si>
  <si>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</si>
  <si>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</si>
  <si>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</si>
  <si>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</si>
  <si>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</si>
  <si>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</si>
  <si>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</si>
  <si>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</si>
  <si>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</si>
  <si>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</si>
  <si>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</si>
  <si>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</si>
  <si>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</si>
  <si>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</si>
  <si>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</si>
  <si>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</si>
  <si>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</si>
  <si>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</si>
  <si>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</si>
  <si>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</si>
  <si>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</si>
  <si>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</si>
  <si>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</si>
  <si>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</si>
  <si>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</si>
  <si>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</si>
  <si>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</si>
  <si>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</si>
  <si>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</si>
  <si>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</si>
  <si>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</si>
  <si>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</si>
  <si>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</si>
  <si>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</si>
  <si>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</si>
  <si>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</si>
  <si>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</si>
  <si>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</si>
  <si>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</si>
  <si>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</si>
  <si>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</si>
  <si>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</si>
  <si>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</si>
  <si>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</si>
  <si>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</si>
  <si>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</si>
  <si>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</si>
  <si>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</si>
  <si>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</si>
  <si>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</si>
  <si>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</si>
  <si>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</si>
  <si>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</si>
  <si>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</si>
  <si>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</si>
  <si>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</si>
  <si>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</si>
  <si>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</si>
  <si>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</si>
  <si>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</si>
  <si>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</si>
  <si>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</si>
  <si>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</si>
  <si>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</si>
  <si>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</si>
  <si>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</si>
  <si>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</si>
  <si>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</si>
  <si>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</si>
  <si>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</si>
  <si>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</si>
  <si>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</si>
  <si>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</si>
  <si>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</si>
  <si>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</si>
  <si>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</si>
  <si>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</si>
  <si>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</si>
  <si>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</si>
  <si>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</si>
  <si>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</si>
  <si>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</si>
  <si>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</si>
  <si>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</si>
  <si>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</si>
  <si>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</si>
  <si>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</si>
  <si>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</si>
  <si>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</si>
  <si>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</si>
  <si>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</si>
  <si>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</si>
  <si>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</si>
  <si>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</si>
  <si>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</si>
  <si>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</si>
  <si>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</si>
  <si>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</si>
  <si>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</si>
  <si>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</si>
  <si>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</si>
  <si>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</si>
  <si>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</si>
  <si>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</si>
  <si>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</si>
  <si>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</si>
  <si>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</si>
  <si>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</si>
  <si>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</si>
  <si>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</si>
  <si>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</si>
  <si>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</si>
  <si>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</si>
  <si>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</si>
  <si>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</si>
  <si>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</si>
  <si>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</si>
  <si>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</si>
  <si>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</si>
  <si>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</si>
  <si>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</si>
  <si>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</si>
  <si>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</si>
  <si>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</si>
  <si>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</si>
  <si>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</si>
  <si>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</si>
  <si>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</si>
  <si>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</si>
  <si>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</si>
  <si>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</si>
  <si>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</si>
  <si>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</si>
  <si>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</si>
  <si>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</si>
  <si>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</si>
  <si>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</si>
  <si>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</si>
  <si>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</si>
  <si>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</si>
  <si>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</si>
  <si>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</si>
  <si>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</si>
  <si>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</si>
  <si>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</si>
  <si>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</si>
  <si>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</si>
  <si>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</si>
  <si>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</si>
  <si>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</si>
  <si>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</si>
  <si>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</si>
  <si>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</si>
  <si>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</si>
  <si>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</si>
  <si>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</si>
  <si>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</si>
  <si>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</si>
  <si>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</si>
  <si>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</si>
  <si>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</si>
  <si>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</si>
  <si>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</si>
  <si>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</si>
  <si>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</si>
  <si>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</si>
  <si>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</si>
  <si>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</si>
  <si>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</si>
  <si>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</si>
  <si>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</si>
  <si>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</si>
  <si>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</si>
  <si>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</si>
  <si>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</si>
  <si>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</si>
  <si>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</si>
  <si>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</si>
  <si>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</si>
  <si>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</si>
  <si>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</si>
  <si>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</si>
  <si>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</si>
  <si>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</si>
  <si>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</si>
  <si>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</si>
  <si>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</si>
  <si>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</si>
  <si>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</si>
  <si>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</si>
  <si>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</si>
  <si>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</si>
  <si>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</si>
  <si>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</si>
  <si>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</si>
  <si>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</si>
  <si>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</si>
  <si>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</si>
  <si>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</si>
  <si>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</si>
  <si>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</si>
  <si>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</si>
  <si>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</si>
  <si>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</si>
  <si>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</si>
  <si>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</si>
  <si>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</si>
  <si>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</si>
  <si>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</si>
  <si>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</si>
  <si>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</si>
  <si>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</si>
  <si>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</si>
  <si>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</si>
  <si>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</si>
  <si>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</si>
  <si>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</si>
  <si>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</si>
  <si>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</si>
  <si>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</si>
  <si>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</si>
  <si>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</si>
  <si>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</si>
  <si>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</si>
  <si>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</si>
  <si>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</si>
  <si>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</si>
  <si>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</si>
  <si>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</si>
  <si>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</si>
  <si>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</si>
  <si>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</si>
  <si>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</si>
  <si>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</si>
  <si>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</si>
  <si>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</si>
  <si>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</si>
  <si>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</si>
  <si>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</si>
  <si>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</si>
  <si>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</si>
  <si>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</si>
  <si>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</si>
  <si>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</si>
  <si>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</si>
  <si>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</si>
  <si>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</si>
  <si>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</si>
  <si>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</si>
  <si>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</si>
  <si>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</si>
  <si>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</si>
  <si>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</si>
  <si>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</si>
  <si>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</si>
  <si>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</si>
  <si>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</si>
  <si>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</si>
  <si>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</si>
  <si>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</si>
  <si>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</si>
  <si>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</si>
  <si>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</si>
  <si>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</si>
  <si>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</si>
  <si>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</si>
  <si>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</si>
  <si>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</si>
  <si>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</si>
  <si>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</si>
  <si>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</si>
  <si>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</si>
  <si>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</si>
  <si>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</si>
  <si>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</si>
  <si>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</si>
  <si>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</si>
  <si>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</si>
  <si>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</si>
  <si>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</si>
  <si>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</si>
  <si>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</si>
  <si>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</si>
  <si>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</si>
  <si>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</si>
  <si>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</si>
  <si>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</si>
  <si>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</si>
  <si>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</si>
  <si>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</si>
  <si>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</si>
  <si>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</si>
  <si>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</si>
  <si>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</si>
  <si>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</si>
  <si>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</si>
  <si>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</si>
  <si>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</si>
  <si>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</si>
  <si>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</si>
  <si>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</si>
  <si>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</si>
  <si>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</si>
  <si>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</si>
  <si>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</si>
  <si>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</si>
  <si>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</si>
  <si>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</si>
  <si>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</si>
  <si>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</si>
  <si>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</si>
  <si>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</si>
  <si>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</si>
  <si>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</si>
  <si>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</si>
  <si>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</si>
  <si>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</si>
  <si>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</si>
  <si>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</si>
  <si>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</si>
  <si>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</si>
  <si>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</si>
  <si>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</si>
  <si>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</si>
  <si>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</si>
  <si>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</si>
  <si>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</si>
  <si>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</si>
  <si>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</si>
  <si>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</si>
  <si>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</si>
  <si>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</si>
  <si>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</si>
  <si>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</si>
  <si>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</si>
  <si>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</si>
  <si>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</si>
  <si>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</si>
  <si>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</si>
  <si>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</si>
  <si>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</si>
  <si>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</si>
  <si>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</si>
  <si>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</si>
  <si>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</si>
  <si>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</si>
  <si>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</si>
  <si>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</si>
  <si>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</si>
  <si>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</si>
  <si>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</si>
  <si>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</si>
  <si>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</si>
  <si>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</si>
  <si>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</si>
  <si>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</si>
  <si>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</si>
  <si>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</si>
  <si>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</si>
  <si>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</si>
  <si>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</si>
  <si>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</si>
  <si>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</si>
  <si>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</si>
  <si>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</si>
  <si>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</si>
  <si>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</si>
  <si>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</si>
  <si>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</si>
  <si>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</si>
  <si>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</si>
  <si>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</si>
  <si>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</si>
  <si>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</si>
  <si>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</si>
  <si>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</si>
  <si>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</si>
  <si>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</si>
  <si>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</si>
  <si>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</si>
  <si>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</si>
  <si>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</si>
  <si>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</si>
  <si>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</si>
  <si>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</si>
  <si>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</si>
  <si>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</si>
  <si>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</si>
  <si>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</si>
  <si>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</si>
  <si>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</si>
  <si>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</si>
  <si>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</si>
  <si>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</si>
  <si>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</si>
  <si>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</si>
  <si>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</si>
  <si>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</si>
  <si>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</si>
  <si>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</si>
  <si>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</si>
  <si>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</si>
  <si>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</si>
  <si>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</si>
  <si>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</si>
  <si>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</si>
  <si>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</si>
  <si>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</si>
  <si>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</si>
  <si>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</si>
  <si>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</si>
  <si>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</si>
  <si>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</si>
  <si>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</si>
  <si>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</si>
  <si>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</si>
  <si>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</si>
  <si>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</si>
  <si>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</si>
  <si>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</si>
  <si>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</si>
  <si>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</si>
  <si>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</si>
  <si>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</si>
  <si>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</si>
  <si>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</si>
  <si>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</si>
  <si>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</si>
  <si>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</si>
  <si>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</si>
  <si>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</si>
  <si>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</si>
  <si>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</si>
  <si>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</si>
  <si>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</si>
  <si>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</si>
  <si>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</si>
  <si>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</si>
  <si>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</si>
  <si>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</si>
  <si>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</si>
  <si>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</si>
  <si>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</si>
  <si>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</si>
  <si>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</si>
  <si>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</si>
  <si>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</si>
  <si>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</si>
  <si>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</si>
  <si>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</si>
  <si>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</si>
  <si>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</si>
  <si>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</si>
  <si>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</si>
  <si>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</si>
  <si>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</si>
  <si>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</si>
  <si>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</si>
  <si>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</si>
  <si>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</si>
  <si>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</si>
  <si>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</si>
  <si>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</si>
  <si>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</si>
  <si>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</si>
  <si>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</si>
  <si>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</si>
  <si>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</si>
  <si>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</si>
  <si>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</si>
  <si>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</si>
  <si>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</si>
  <si>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</si>
  <si>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</si>
  <si>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</si>
  <si>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</si>
  <si>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</si>
  <si>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</si>
  <si>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</si>
  <si>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</si>
  <si>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</si>
  <si>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</si>
  <si>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</si>
  <si>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</si>
  <si>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</si>
  <si>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</si>
  <si>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</si>
  <si>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</si>
  <si>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</si>
  <si>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</si>
  <si>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</si>
  <si>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</si>
  <si>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</si>
  <si>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</si>
  <si>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</si>
  <si>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</si>
  <si>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</si>
  <si>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</si>
  <si>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</si>
  <si>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</si>
  <si>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</si>
  <si>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</si>
  <si>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</si>
  <si>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</si>
  <si>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</si>
  <si>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</si>
  <si>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</si>
  <si>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</si>
  <si>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</si>
  <si>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</si>
  <si>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</si>
  <si>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</si>
  <si>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</si>
  <si>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</si>
  <si>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</si>
  <si>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</si>
  <si>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</si>
  <si>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</si>
  <si>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</si>
  <si>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</si>
  <si>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</si>
  <si>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</si>
  <si>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</si>
  <si>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</si>
  <si>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</si>
  <si>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</si>
  <si>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</si>
  <si>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</si>
  <si>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</si>
  <si>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</si>
  <si>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</si>
  <si>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</si>
  <si>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</si>
  <si>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</si>
  <si>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</si>
  <si>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</si>
  <si>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</si>
  <si>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</si>
  <si>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</si>
  <si>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</si>
  <si>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</si>
  <si>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</si>
  <si>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</si>
  <si>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</si>
  <si>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</si>
  <si>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</si>
  <si>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</si>
  <si>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</si>
  <si>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</si>
  <si>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</si>
  <si>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</si>
  <si>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</si>
  <si>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</si>
  <si>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</si>
  <si>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</si>
  <si>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</si>
  <si>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</si>
  <si>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</si>
  <si>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</si>
  <si>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</si>
  <si>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</si>
  <si>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</si>
  <si>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</si>
  <si>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</si>
  <si>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</si>
  <si>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</si>
  <si>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</si>
  <si>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</si>
  <si>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</si>
  <si>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</si>
  <si>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</si>
  <si>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</si>
  <si>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</si>
  <si>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</si>
  <si>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</si>
  <si>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</si>
  <si>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</si>
  <si>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</si>
  <si>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</si>
  <si>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</si>
  <si>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</si>
  <si>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</si>
  <si>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</si>
  <si>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</si>
  <si>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</si>
  <si>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</si>
  <si>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</si>
  <si>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</si>
  <si>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</si>
  <si>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</si>
  <si>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</si>
  <si>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</si>
  <si>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</si>
  <si>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</si>
  <si>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</si>
  <si>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</si>
  <si>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</si>
  <si>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</si>
  <si>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</si>
  <si>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</si>
  <si>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</si>
  <si>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</si>
  <si>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</si>
  <si>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</si>
  <si>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</si>
  <si>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</si>
  <si>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</si>
  <si>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</si>
  <si>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</si>
  <si>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</si>
  <si>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</si>
  <si>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</si>
  <si>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</si>
  <si>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</si>
  <si>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</si>
  <si>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</si>
  <si>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</si>
  <si>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</si>
  <si>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</si>
  <si>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</si>
  <si>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</si>
  <si>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</si>
  <si>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</si>
  <si>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</si>
  <si>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</si>
  <si>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</si>
  <si>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</si>
  <si>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</si>
  <si>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</si>
  <si>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</si>
  <si>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</si>
  <si>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</si>
  <si>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</si>
  <si>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</si>
  <si>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</si>
  <si>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</si>
  <si>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</si>
  <si>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</si>
  <si>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</si>
  <si>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</si>
  <si>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</si>
  <si>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</si>
  <si>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</si>
  <si>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</si>
  <si>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</si>
  <si>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</si>
  <si>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</si>
  <si>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</si>
  <si>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</si>
  <si>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</si>
  <si>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</si>
  <si>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</si>
  <si>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</si>
  <si>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</si>
  <si>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</si>
  <si>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</si>
  <si>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</si>
  <si>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</si>
  <si>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</si>
  <si>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</si>
  <si>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</si>
  <si>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</si>
  <si>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</si>
  <si>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</si>
  <si>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</si>
  <si>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</si>
  <si>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</si>
  <si>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</si>
  <si>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</si>
  <si>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</si>
  <si>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</si>
  <si>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</si>
  <si>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</si>
  <si>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</si>
  <si>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</si>
  <si>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</si>
  <si>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</si>
  <si>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</si>
  <si>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</si>
  <si>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</si>
  <si>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</si>
  <si>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</si>
  <si>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</si>
  <si>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</si>
  <si>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</si>
  <si>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</si>
  <si>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</si>
  <si>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</si>
  <si>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</si>
  <si>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</si>
  <si>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</si>
  <si>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</si>
  <si>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</si>
  <si>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</si>
  <si>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</si>
  <si>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</si>
  <si>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</si>
  <si>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</si>
  <si>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</si>
  <si>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</si>
  <si>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</si>
  <si>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</si>
  <si>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</si>
  <si>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</si>
  <si>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</si>
  <si>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</si>
  <si>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</si>
  <si>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</si>
  <si>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</si>
  <si>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</si>
  <si>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</si>
  <si>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</si>
  <si>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</si>
  <si>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</si>
  <si>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</si>
  <si>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</si>
  <si>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</si>
  <si>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</si>
  <si>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</si>
  <si>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</si>
  <si>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</si>
  <si>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</si>
  <si>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</si>
  <si>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</si>
  <si>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</si>
  <si>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</si>
  <si>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</si>
  <si>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</si>
  <si>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</si>
  <si>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</si>
  <si>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</si>
  <si>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</si>
  <si>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</si>
  <si>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</si>
  <si>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</si>
  <si>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</si>
  <si>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</si>
  <si>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</si>
  <si>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</si>
  <si>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</si>
  <si>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</si>
  <si>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</si>
  <si>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</si>
  <si>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</si>
  <si>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</si>
  <si>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</si>
  <si>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</si>
  <si>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</si>
  <si>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</si>
  <si>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</si>
  <si>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</si>
  <si>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</si>
  <si>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</si>
  <si>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</si>
  <si>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</si>
  <si>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</si>
  <si>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</si>
  <si>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</si>
  <si>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</si>
  <si>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</si>
  <si>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</si>
  <si>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</si>
  <si>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</si>
  <si>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</si>
  <si>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</si>
  <si>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</si>
  <si>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</si>
  <si>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</si>
  <si>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</si>
  <si>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</si>
  <si>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</si>
  <si>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</si>
  <si>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</si>
  <si>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</si>
  <si>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</si>
  <si>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</si>
  <si>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</si>
  <si>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</si>
  <si>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</si>
  <si>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</si>
  <si>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</si>
  <si>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</si>
  <si>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</si>
  <si>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</si>
  <si>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</si>
  <si>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</si>
  <si>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</si>
  <si>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</si>
  <si>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</si>
  <si>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</si>
  <si>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</si>
  <si>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</si>
  <si>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</si>
  <si>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</si>
  <si>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</si>
  <si>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</si>
  <si>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</si>
  <si>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</si>
  <si>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</si>
  <si>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</si>
  <si>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</si>
  <si>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</si>
  <si>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</si>
  <si>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</si>
  <si>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</si>
  <si>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</si>
  <si>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</si>
  <si>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</si>
  <si>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</si>
  <si>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</si>
  <si>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</si>
  <si>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</si>
  <si>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</si>
  <si>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</si>
  <si>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</si>
  <si>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</si>
  <si>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</si>
  <si>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</si>
  <si>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</si>
  <si>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</si>
  <si>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</si>
  <si>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</si>
  <si>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</si>
  <si>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</si>
  <si>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</si>
  <si>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</si>
  <si>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</si>
  <si>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</si>
  <si>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</si>
  <si>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</si>
  <si>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</si>
  <si>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</si>
  <si>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</si>
  <si>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</si>
  <si>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</si>
  <si>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</si>
  <si>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</si>
  <si>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</si>
  <si>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</si>
  <si>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</si>
  <si>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</si>
  <si>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</si>
  <si>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</si>
  <si>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</si>
  <si>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</si>
  <si>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</si>
  <si>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</si>
  <si>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</si>
  <si>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</si>
  <si>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</si>
  <si>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</si>
  <si>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</si>
  <si>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</si>
  <si>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</si>
  <si>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</si>
  <si>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</si>
  <si>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</si>
  <si>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</si>
  <si>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</si>
  <si>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</si>
  <si>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</si>
  <si>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</si>
  <si>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</si>
  <si>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</si>
  <si>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</si>
  <si>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</si>
  <si>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</si>
  <si>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</si>
  <si>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</si>
  <si>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</si>
  <si>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</si>
  <si>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</si>
  <si>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</si>
  <si>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</si>
  <si>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</si>
  <si>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</si>
  <si>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</si>
  <si>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</si>
  <si>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</si>
  <si>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</si>
  <si>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</si>
  <si>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</si>
  <si>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</si>
  <si>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</si>
  <si>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</si>
  <si>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</si>
  <si>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</si>
  <si>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</si>
  <si>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</si>
  <si>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</si>
  <si>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</si>
  <si>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</si>
  <si>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</si>
  <si>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</si>
  <si>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</si>
  <si>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</si>
  <si>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</si>
  <si>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</si>
  <si>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</si>
  <si>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</si>
  <si>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</si>
  <si>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</si>
  <si>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</si>
  <si>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</si>
  <si>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</si>
  <si>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</si>
  <si>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</si>
  <si>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</si>
  <si>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</si>
  <si>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</si>
  <si>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</si>
  <si>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</si>
  <si>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</si>
  <si>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</si>
  <si>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</si>
  <si>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</si>
  <si>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</si>
  <si>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</si>
  <si>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</si>
  <si>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</si>
  <si>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</si>
  <si>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</si>
  <si>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</si>
  <si>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</si>
  <si>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</si>
  <si>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</si>
  <si>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</si>
  <si>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</si>
  <si>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</si>
  <si>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</si>
  <si>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</si>
  <si>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</si>
  <si>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</si>
  <si>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</si>
  <si>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</si>
  <si>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</si>
  <si>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</si>
  <si>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</si>
  <si>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</si>
  <si>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</si>
  <si>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</si>
  <si>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</si>
  <si>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</si>
  <si>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</si>
  <si>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</si>
  <si>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</si>
  <si>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</si>
  <si>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</si>
  <si>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</si>
  <si>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</si>
  <si>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</si>
  <si>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</si>
  <si>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</si>
  <si>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</si>
  <si>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</si>
  <si>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</si>
  <si>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</si>
  <si>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</si>
  <si>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</si>
  <si>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</si>
  <si>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</si>
  <si>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</si>
  <si>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</si>
  <si>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</si>
  <si>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</si>
  <si>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</si>
  <si>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</si>
  <si>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</si>
  <si>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</si>
  <si>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</si>
  <si>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</si>
  <si>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</si>
  <si>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</si>
  <si>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</si>
  <si>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</si>
  <si>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</si>
  <si>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</si>
  <si>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</si>
  <si>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</si>
  <si>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</si>
  <si>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</si>
  <si>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</si>
  <si>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</si>
  <si>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</si>
  <si>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</si>
  <si>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</si>
  <si>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</si>
  <si>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</si>
  <si>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</si>
  <si>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</si>
  <si>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</si>
  <si>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</si>
  <si>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</si>
  <si>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</si>
  <si>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</si>
  <si>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</si>
  <si>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</si>
  <si>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</si>
  <si>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</si>
  <si>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</si>
  <si>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</si>
  <si>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</si>
  <si>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</si>
  <si>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</si>
  <si>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</si>
  <si>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</si>
  <si>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</si>
  <si>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</si>
  <si>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</si>
  <si>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</si>
  <si>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</si>
  <si>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</si>
  <si>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</si>
  <si>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</si>
  <si>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</si>
  <si>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</si>
  <si>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</si>
  <si>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</si>
  <si>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</si>
  <si>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</si>
  <si>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</si>
  <si>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</si>
  <si>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</si>
  <si>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</si>
  <si>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</si>
  <si>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</si>
  <si>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</si>
  <si>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</si>
  <si>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</si>
  <si>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</si>
  <si>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</si>
  <si>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</si>
  <si>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</si>
  <si>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</si>
  <si>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</si>
  <si>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</si>
  <si>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</si>
  <si>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</si>
  <si>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</si>
  <si>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</si>
  <si>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</si>
  <si>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</si>
  <si>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</si>
  <si>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</si>
  <si>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</si>
  <si>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</si>
  <si>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</si>
  <si>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</si>
  <si>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</si>
  <si>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</si>
  <si>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</si>
  <si>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</si>
  <si>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</si>
  <si>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</si>
  <si>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</si>
  <si>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</si>
  <si>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</si>
  <si>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</si>
  <si>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</si>
  <si>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</si>
  <si>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</si>
  <si>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</si>
  <si>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</si>
  <si>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</si>
  <si>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</si>
  <si>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</si>
  <si>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</si>
  <si>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</si>
  <si>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</si>
  <si>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</si>
  <si>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</si>
  <si>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</si>
  <si>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</si>
  <si>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</si>
  <si>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</si>
  <si>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</si>
  <si>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</si>
  <si>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</si>
  <si>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</si>
  <si>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</si>
  <si>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</si>
  <si>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</si>
  <si>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</si>
  <si>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</si>
  <si>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</si>
  <si>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</si>
  <si>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</si>
  <si>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</si>
  <si>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</si>
  <si>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</si>
  <si>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</si>
  <si>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</si>
  <si>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</si>
  <si>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</si>
  <si>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</si>
  <si>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</si>
  <si>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</si>
  <si>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</si>
  <si>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</si>
  <si>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</si>
  <si>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</si>
  <si>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</si>
  <si>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</si>
  <si>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</si>
  <si>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</si>
  <si>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</si>
  <si>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</si>
  <si>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</si>
  <si>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</si>
  <si>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</si>
  <si>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</si>
  <si>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</si>
  <si>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</si>
  <si>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</si>
  <si>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</si>
  <si>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</si>
  <si>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</si>
  <si>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</si>
  <si>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</si>
  <si>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</si>
  <si>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</si>
  <si>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</si>
  <si>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</si>
  <si>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</si>
  <si>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</si>
  <si>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</si>
  <si>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</si>
  <si>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</si>
  <si>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</si>
  <si>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</si>
  <si>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</si>
  <si>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</si>
  <si>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</si>
  <si>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</si>
  <si>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</si>
  <si>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</si>
  <si>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</si>
  <si>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</si>
  <si>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</si>
  <si>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</si>
  <si>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</si>
  <si>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</si>
  <si>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</si>
  <si>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</si>
  <si>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</si>
  <si>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</si>
  <si>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</si>
  <si>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</si>
  <si>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</si>
  <si>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</si>
  <si>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</si>
  <si>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</si>
  <si>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</si>
  <si>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</si>
  <si>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</si>
  <si>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</si>
  <si>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</si>
  <si>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</si>
  <si>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</si>
  <si>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</si>
  <si>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</si>
  <si>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</si>
  <si>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</si>
  <si>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</si>
  <si>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</si>
  <si>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</si>
  <si>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</si>
  <si>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</si>
  <si>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</si>
  <si>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</si>
  <si>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</si>
  <si>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</si>
  <si>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</si>
  <si>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</si>
  <si>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</si>
  <si>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</si>
  <si>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</si>
  <si>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</si>
  <si>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</si>
  <si>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</si>
  <si>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</si>
  <si>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</si>
  <si>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</si>
  <si>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</si>
  <si>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</si>
  <si>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</si>
  <si>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</si>
  <si>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</si>
  <si>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</si>
  <si>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</si>
  <si>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</si>
  <si>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</si>
  <si>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</si>
  <si>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</si>
  <si>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</si>
  <si>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</si>
  <si>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</si>
  <si>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</si>
  <si>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</si>
  <si>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</si>
  <si>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</si>
  <si>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</si>
  <si>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</si>
  <si>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</si>
  <si>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</si>
  <si>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</si>
  <si>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</si>
  <si>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</si>
  <si>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</si>
  <si>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</si>
  <si>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</si>
  <si>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</si>
  <si>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</si>
  <si>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</si>
  <si>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</si>
  <si>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</si>
  <si>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</si>
  <si>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</si>
  <si>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</si>
  <si>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</si>
  <si>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</si>
  <si>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</si>
  <si>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</si>
  <si>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</si>
  <si>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</si>
  <si>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</si>
  <si>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</si>
  <si>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</si>
  <si>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</si>
  <si>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</si>
  <si>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</si>
  <si>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</si>
  <si>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</si>
  <si>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</si>
  <si>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</si>
  <si>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</si>
  <si>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</si>
  <si>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</si>
  <si>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</si>
  <si>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</si>
  <si>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</si>
  <si>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</si>
  <si>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</si>
  <si>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</si>
  <si>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</si>
  <si>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</si>
  <si>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</si>
  <si>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</si>
  <si>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</si>
  <si>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</si>
  <si>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</si>
  <si>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</si>
  <si>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</si>
  <si>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</si>
  <si>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</si>
  <si>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</si>
  <si>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</si>
  <si>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</si>
  <si>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</si>
  <si>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</si>
  <si>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</si>
  <si>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</si>
  <si>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</si>
  <si>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</si>
  <si>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</si>
  <si>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</si>
  <si>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</si>
  <si>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</si>
  <si>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</si>
  <si>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</si>
  <si>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</si>
  <si>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</si>
  <si>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</si>
  <si>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</si>
  <si>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</si>
  <si>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</si>
  <si>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</si>
  <si>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</si>
  <si>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</si>
  <si>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</si>
  <si>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</si>
  <si>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</si>
  <si>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</si>
  <si>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</si>
  <si>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</si>
  <si>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</si>
  <si>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</si>
  <si>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</si>
  <si>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</si>
  <si>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</si>
  <si>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</si>
  <si>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</si>
  <si>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</si>
  <si>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</si>
  <si>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</si>
  <si>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</si>
  <si>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</si>
  <si>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</si>
  <si>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</si>
  <si>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</si>
  <si>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</si>
  <si>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</si>
  <si>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</si>
  <si>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</si>
  <si>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</si>
  <si>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</si>
  <si>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</si>
  <si>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</si>
  <si>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</si>
  <si>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</si>
  <si>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</si>
  <si>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</si>
  <si>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</si>
  <si>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</si>
  <si>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</si>
  <si>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</si>
  <si>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</si>
  <si>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</si>
  <si>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</si>
  <si>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</si>
  <si>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</si>
  <si>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</si>
  <si>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</si>
  <si>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</si>
  <si>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</si>
  <si>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</si>
  <si>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</si>
  <si>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</si>
  <si>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</si>
  <si>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</si>
  <si>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</si>
  <si>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</si>
  <si>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</si>
  <si>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</si>
  <si>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</si>
  <si>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</si>
  <si>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</si>
  <si>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</si>
  <si>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</si>
  <si>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</si>
  <si>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</si>
  <si>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</si>
  <si>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</si>
  <si>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</si>
  <si>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</si>
  <si>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</si>
  <si>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</si>
  <si>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</si>
  <si>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</si>
  <si>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</si>
  <si>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</si>
  <si>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</si>
  <si>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</si>
  <si>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</si>
  <si>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</si>
  <si>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</si>
  <si>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</si>
  <si>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</si>
  <si>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</si>
  <si>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</si>
  <si>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</si>
  <si>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</si>
  <si>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</si>
  <si>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</si>
  <si>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</si>
  <si>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</si>
  <si>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</si>
  <si>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</si>
  <si>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</si>
  <si>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</si>
  <si>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</si>
  <si>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</si>
  <si>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</si>
  <si>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</si>
  <si>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</si>
  <si>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</si>
  <si>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</si>
  <si>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</si>
  <si>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</si>
  <si>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</si>
  <si>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</si>
  <si>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</si>
  <si>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</si>
  <si>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</si>
  <si>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</si>
  <si>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</si>
  <si>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</si>
  <si>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</si>
  <si>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</si>
  <si>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</si>
  <si>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</si>
  <si>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</si>
  <si>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</si>
  <si>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</si>
  <si>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</si>
  <si>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</si>
  <si>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</si>
  <si>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</si>
  <si>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</si>
  <si>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</si>
  <si>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</si>
  <si>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</si>
  <si>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</si>
  <si>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</si>
  <si>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</si>
  <si>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</si>
  <si>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</si>
  <si>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</si>
  <si>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</si>
  <si>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</si>
  <si>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</si>
  <si>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</si>
  <si>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</si>
  <si>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</si>
  <si>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</si>
  <si>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</si>
  <si>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</si>
  <si>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</si>
  <si>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</si>
  <si>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</si>
  <si>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</si>
  <si>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</si>
  <si>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</si>
  <si>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</si>
  <si>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</si>
  <si>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</si>
  <si>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</si>
  <si>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</si>
  <si>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</si>
  <si>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</si>
  <si>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</si>
  <si>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</si>
  <si>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</si>
  <si>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</si>
  <si>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</si>
  <si>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</si>
  <si>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</si>
  <si>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</si>
  <si>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</si>
  <si>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</si>
  <si>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</si>
  <si>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</si>
  <si>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</si>
  <si>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</si>
  <si>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</si>
  <si>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</si>
  <si>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</si>
  <si>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</si>
  <si>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</si>
  <si>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</si>
  <si>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</si>
  <si>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</si>
  <si>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</si>
  <si>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</si>
  <si>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</si>
  <si>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</si>
  <si>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</si>
  <si>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</si>
  <si>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</si>
  <si>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</si>
  <si>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</si>
  <si>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</si>
  <si>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</si>
  <si>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</si>
  <si>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</si>
  <si>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</si>
  <si>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</si>
  <si>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</si>
  <si>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</si>
  <si>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</si>
  <si>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</si>
  <si>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</si>
  <si>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</si>
  <si>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</si>
  <si>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</si>
  <si>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</si>
  <si>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</si>
  <si>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</si>
  <si>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</si>
  <si>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</si>
  <si>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</si>
  <si>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</si>
  <si>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</si>
  <si>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</si>
  <si>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</si>
  <si>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</si>
  <si>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</si>
  <si>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</si>
  <si>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</si>
  <si>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</si>
  <si>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</si>
  <si>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</si>
  <si>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</si>
  <si>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</si>
  <si>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</si>
  <si>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</si>
  <si>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</si>
  <si>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</si>
  <si>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</si>
  <si>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</si>
  <si>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</si>
  <si>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</si>
  <si>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</si>
  <si>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</si>
  <si>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</si>
  <si>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</si>
  <si>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</si>
  <si>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</si>
  <si>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</si>
  <si>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</si>
  <si>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</si>
  <si>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</si>
  <si>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</si>
  <si>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</si>
  <si>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</si>
  <si>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</si>
  <si>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</si>
  <si>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</si>
  <si>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</si>
  <si>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</si>
  <si>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</si>
  <si>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</si>
  <si>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</si>
  <si>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</si>
  <si>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</si>
  <si>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</si>
  <si>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</si>
  <si>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</si>
  <si>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</si>
  <si>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</si>
  <si>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</si>
  <si>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</si>
  <si>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</si>
  <si>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</si>
  <si>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</si>
  <si>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</si>
  <si>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</si>
  <si>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</si>
  <si>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</si>
  <si>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</si>
  <si>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</si>
  <si>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</si>
  <si>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</si>
  <si>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</si>
  <si>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</si>
  <si>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</si>
  <si>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</si>
  <si>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</si>
  <si>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</si>
  <si>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</si>
  <si>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</si>
  <si>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</si>
  <si>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</si>
  <si>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</si>
  <si>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</si>
  <si>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</si>
  <si>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</si>
  <si>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</si>
  <si>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</si>
  <si>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</si>
  <si>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</si>
  <si>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</si>
  <si>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</si>
  <si>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</si>
  <si>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</si>
  <si>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</si>
  <si>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</si>
  <si>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</si>
  <si>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</si>
  <si>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</si>
  <si>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</si>
  <si>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</si>
  <si>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</si>
  <si>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</si>
  <si>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</si>
  <si>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</si>
  <si>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</si>
  <si>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</si>
  <si>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</si>
  <si>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</si>
  <si>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</si>
  <si>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</si>
  <si>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</si>
  <si>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</si>
  <si>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</si>
  <si>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</si>
  <si>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</si>
  <si>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</si>
  <si>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</si>
  <si>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</si>
  <si>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</si>
  <si>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</si>
  <si>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</si>
  <si>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</si>
  <si>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</si>
  <si>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</si>
  <si>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</si>
  <si>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</si>
  <si>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</si>
  <si>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</si>
  <si>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</si>
  <si>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</si>
  <si>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</si>
  <si>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</si>
  <si>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</si>
  <si>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</si>
  <si>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</si>
  <si>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</si>
  <si>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</si>
  <si>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</si>
  <si>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</si>
  <si>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</si>
  <si>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</si>
  <si>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</si>
  <si>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</si>
  <si>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</si>
  <si>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</si>
  <si>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</si>
  <si>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</si>
  <si>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</si>
  <si>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</si>
  <si>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</si>
  <si>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</si>
  <si>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</si>
  <si>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</si>
  <si>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</si>
  <si>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</si>
  <si>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</si>
  <si>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</si>
  <si>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</si>
  <si>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</si>
  <si>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</si>
  <si>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</si>
  <si>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</si>
  <si>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</si>
  <si>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</si>
  <si>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</si>
  <si>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</si>
  <si>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</si>
  <si>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</si>
  <si>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</si>
  <si>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</si>
  <si>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</si>
  <si>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</si>
  <si>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</si>
  <si>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</si>
  <si>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</si>
  <si>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</si>
  <si>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</si>
  <si>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</si>
  <si>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</si>
  <si>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</si>
  <si>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</si>
  <si>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</si>
  <si>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</si>
  <si>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</si>
  <si>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</si>
  <si>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</si>
  <si>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</si>
  <si>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</si>
  <si>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</si>
  <si>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</si>
  <si>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</si>
  <si>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</si>
  <si>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</si>
  <si>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</si>
  <si>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</si>
  <si>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</si>
  <si>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</si>
  <si>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</si>
  <si>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</si>
  <si>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</si>
  <si>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</si>
  <si>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</si>
  <si>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</si>
  <si>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</si>
  <si>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</si>
  <si>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</si>
  <si>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</si>
  <si>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</si>
  <si>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</si>
  <si>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</si>
  <si>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</si>
  <si>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</si>
  <si>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</si>
  <si>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</si>
  <si>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</si>
  <si>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</si>
  <si>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</si>
  <si>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</si>
  <si>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</si>
  <si>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</si>
  <si>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</si>
  <si>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</si>
  <si>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</si>
  <si>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</si>
  <si>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</si>
  <si>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</si>
  <si>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</si>
  <si>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</si>
  <si>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</si>
  <si>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</si>
  <si>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</si>
  <si>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</si>
  <si>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</si>
  <si>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</si>
  <si>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</si>
  <si>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</si>
  <si>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</si>
  <si>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</si>
  <si>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</si>
  <si>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</si>
  <si>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</si>
  <si>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</si>
  <si>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</si>
  <si>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</si>
  <si>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</si>
  <si>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</si>
  <si>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</si>
  <si>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</si>
  <si>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</si>
  <si>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</si>
  <si>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</si>
  <si>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</si>
  <si>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</si>
  <si>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</si>
  <si>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</si>
  <si>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</si>
  <si>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</si>
  <si>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</si>
  <si>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</si>
  <si>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</si>
  <si>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</si>
  <si>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</si>
  <si>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</si>
  <si>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</si>
  <si>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</si>
  <si>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</si>
  <si>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</si>
  <si>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</si>
  <si>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</si>
  <si>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</si>
  <si>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</si>
  <si>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</si>
  <si>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</si>
  <si>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</si>
  <si>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</si>
  <si>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</si>
  <si>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</si>
  <si>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</si>
  <si>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</si>
  <si>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</si>
  <si>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</si>
  <si>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</si>
  <si>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</si>
  <si>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</si>
  <si>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</si>
  <si>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</si>
  <si>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</si>
  <si>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</si>
  <si>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</si>
  <si>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</si>
  <si>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</si>
  <si>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</si>
  <si>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</si>
  <si>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</si>
  <si>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</si>
  <si>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</si>
  <si>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</si>
  <si>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</si>
  <si>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</si>
  <si>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</si>
  <si>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</si>
  <si>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</si>
  <si>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</si>
  <si>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</si>
  <si>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</si>
  <si>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</si>
  <si>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</si>
  <si>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</si>
  <si>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</si>
  <si>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</si>
  <si>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</si>
  <si>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</si>
  <si>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</si>
  <si>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</si>
  <si>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</si>
  <si>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</si>
  <si>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</si>
  <si>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</si>
  <si>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</si>
  <si>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</si>
  <si>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</si>
  <si>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</si>
  <si>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</si>
  <si>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</si>
  <si>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</si>
  <si>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</si>
  <si>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</si>
  <si>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</si>
  <si>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</si>
  <si>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</si>
  <si>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</si>
  <si>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</si>
  <si>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</si>
  <si>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</si>
  <si>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</si>
  <si>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</si>
  <si>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</si>
  <si>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</si>
  <si>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</si>
  <si>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</si>
  <si>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</si>
  <si>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</si>
  <si>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</si>
  <si>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</si>
  <si>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</si>
  <si>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</si>
  <si>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</si>
  <si>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</si>
  <si>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</si>
  <si>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</si>
  <si>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</si>
  <si>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</si>
  <si>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</si>
  <si>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</si>
  <si>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</si>
  <si>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</si>
  <si>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</si>
  <si>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</si>
  <si>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</si>
  <si>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</si>
  <si>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</si>
  <si>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</si>
  <si>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</si>
  <si>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</si>
  <si>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</si>
  <si>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</si>
  <si>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</si>
  <si>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</si>
  <si>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</si>
  <si>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</si>
  <si>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</si>
  <si>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</si>
  <si>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</si>
  <si>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</si>
  <si>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</si>
  <si>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</si>
  <si>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</si>
  <si>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</si>
  <si>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</si>
  <si>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</si>
  <si>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</si>
  <si>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</si>
  <si>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</si>
  <si>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</si>
  <si>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</si>
  <si>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</si>
  <si>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</si>
  <si>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</si>
  <si>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</si>
  <si>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</si>
  <si>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</si>
  <si>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</si>
  <si>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</si>
  <si>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</si>
  <si>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</si>
  <si>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</si>
  <si>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</si>
  <si>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</si>
  <si>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</si>
  <si>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</si>
  <si>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</si>
  <si>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</si>
  <si>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</si>
  <si>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</si>
  <si>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</si>
  <si>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</si>
  <si>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</si>
  <si>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</si>
  <si>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</si>
  <si>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</si>
  <si>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</si>
  <si>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</si>
  <si>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</si>
  <si>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</si>
  <si>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</si>
  <si>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</si>
  <si>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</si>
  <si>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</si>
  <si>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</si>
  <si>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</si>
  <si>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</si>
  <si>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</si>
  <si>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</si>
  <si>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</si>
  <si>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</si>
  <si>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</si>
  <si>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</si>
  <si>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</si>
  <si>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</si>
  <si>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</si>
  <si>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</si>
  <si>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</si>
  <si>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</si>
  <si>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</si>
  <si>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</si>
  <si>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</si>
  <si>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</si>
  <si>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</si>
  <si>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</si>
  <si>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</si>
  <si>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</si>
  <si>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</si>
  <si>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</si>
  <si>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</si>
  <si>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</si>
  <si>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</si>
  <si>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</si>
  <si>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</si>
  <si>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</si>
  <si>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</si>
  <si>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</si>
  <si>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</si>
  <si>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</si>
  <si>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</si>
  <si>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</si>
  <si>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</si>
  <si>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</si>
  <si>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</si>
  <si>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</si>
  <si>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</si>
  <si>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</si>
  <si>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</si>
  <si>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</si>
  <si>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</si>
  <si>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</si>
  <si>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</si>
  <si>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</si>
  <si>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</si>
  <si>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</si>
  <si>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</si>
  <si>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</si>
  <si>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</si>
  <si>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</si>
  <si>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</si>
  <si>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</si>
  <si>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</si>
  <si>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</si>
  <si>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</si>
  <si>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</si>
  <si>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</si>
  <si>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</si>
  <si>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</si>
  <si>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</si>
  <si>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</si>
  <si>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</si>
  <si>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</si>
  <si>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</si>
  <si>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</si>
  <si>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</si>
  <si>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</si>
  <si>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</si>
  <si>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</si>
  <si>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</si>
  <si>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</si>
  <si>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</si>
  <si>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</si>
  <si>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</si>
  <si>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</si>
  <si>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</si>
  <si>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</si>
  <si>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</si>
  <si>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</si>
  <si>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</si>
  <si>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</si>
  <si>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</si>
  <si>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</si>
  <si>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</si>
  <si>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</si>
  <si>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</si>
  <si>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</si>
  <si>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</si>
  <si>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</si>
  <si>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</si>
  <si>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</si>
  <si>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</si>
  <si>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</si>
  <si>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</si>
  <si>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</si>
  <si>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</si>
  <si>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</si>
  <si>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</si>
  <si>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</si>
  <si>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</si>
  <si>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</si>
  <si>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</si>
  <si>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</si>
  <si>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</si>
  <si>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</si>
  <si>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</si>
  <si>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</si>
  <si>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</si>
  <si>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</si>
  <si>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</si>
  <si>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</si>
  <si>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</si>
  <si>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</si>
  <si>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</si>
  <si>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</si>
  <si>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</si>
  <si>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</si>
  <si>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</si>
  <si>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</si>
  <si>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</si>
  <si>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</si>
  <si>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</si>
  <si>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</si>
  <si>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</si>
  <si>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</si>
  <si>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</si>
  <si>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</si>
  <si>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</si>
  <si>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</si>
  <si>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</si>
  <si>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</si>
  <si>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</si>
  <si>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</si>
  <si>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</si>
  <si>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</si>
  <si>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</si>
  <si>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</si>
  <si>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</si>
  <si>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</si>
  <si>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</si>
  <si>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</si>
  <si>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</si>
  <si>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</si>
  <si>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</si>
  <si>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</si>
  <si>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</si>
  <si>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</si>
  <si>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</si>
  <si>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</si>
  <si>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</si>
  <si>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</si>
  <si>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</si>
  <si>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</si>
  <si>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</si>
  <si>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</si>
  <si>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</si>
  <si>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</si>
  <si>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</si>
  <si>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</si>
  <si>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</si>
  <si>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</si>
  <si>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</si>
  <si>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</si>
  <si>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</si>
  <si>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</si>
  <si>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</si>
  <si>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</si>
  <si>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</si>
  <si>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</si>
  <si>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</si>
  <si>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</si>
  <si>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</si>
  <si>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</si>
  <si>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</si>
  <si>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</si>
  <si>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</si>
  <si>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</si>
  <si>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</si>
  <si>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</si>
  <si>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</si>
  <si>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</si>
  <si>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</si>
  <si>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</si>
  <si>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</si>
  <si>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</si>
  <si>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</si>
  <si>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</si>
  <si>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</si>
  <si>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</si>
  <si>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</si>
  <si>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</si>
  <si>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</si>
  <si>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</si>
  <si>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</si>
  <si>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</si>
  <si>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</si>
  <si>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</si>
  <si>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</si>
  <si>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</si>
  <si>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</si>
  <si>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</si>
  <si>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</si>
  <si>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</si>
  <si>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</si>
  <si>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</si>
  <si>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</si>
  <si>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</si>
  <si>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</si>
  <si>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</si>
  <si>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</si>
  <si>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</si>
  <si>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</si>
  <si>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</si>
  <si>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</si>
  <si>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</si>
  <si>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</si>
  <si>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</si>
  <si>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</si>
  <si>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</si>
  <si>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</si>
  <si>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</si>
  <si>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</si>
  <si>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</si>
  <si>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</si>
  <si>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</si>
  <si>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</si>
  <si>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</si>
  <si>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</si>
  <si>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</si>
  <si>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</si>
  <si>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</si>
  <si>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</si>
  <si>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</si>
  <si>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</si>
  <si>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</si>
  <si>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</si>
  <si>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</si>
  <si>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</si>
  <si>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</si>
  <si>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</si>
  <si>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</si>
  <si>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</si>
  <si>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</si>
  <si>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</si>
  <si>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</si>
  <si>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</si>
  <si>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</si>
  <si>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</si>
  <si>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</si>
  <si>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</si>
  <si>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</si>
  <si>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</si>
  <si>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</si>
  <si>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</si>
  <si>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</si>
  <si>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</si>
  <si>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</si>
  <si>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</si>
  <si>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</si>
  <si>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</si>
  <si>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</si>
  <si>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</si>
  <si>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</si>
  <si>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</si>
  <si>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</si>
  <si>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</si>
  <si>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</si>
  <si>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</si>
  <si>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</si>
  <si>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</si>
  <si>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</si>
  <si>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</si>
  <si>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</si>
  <si>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</si>
  <si>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</si>
  <si>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</si>
  <si>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</si>
  <si>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</si>
  <si>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</si>
  <si>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</si>
  <si>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</si>
  <si>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</si>
  <si>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</si>
  <si>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</si>
  <si>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</si>
  <si>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</si>
  <si>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</si>
  <si>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</si>
  <si>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</si>
  <si>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</si>
  <si>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</si>
  <si>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</si>
  <si>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</si>
  <si>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</si>
  <si>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</si>
  <si>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</si>
  <si>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</si>
  <si>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</si>
  <si>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</si>
  <si>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</si>
  <si>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</si>
  <si>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</si>
  <si>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</si>
  <si>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</si>
  <si>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</si>
  <si>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</si>
  <si>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</si>
  <si>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</si>
  <si>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</si>
  <si>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</si>
  <si>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</si>
  <si>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</si>
  <si>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</si>
  <si>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</si>
  <si>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</si>
  <si>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</si>
  <si>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</si>
  <si>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</si>
  <si>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</si>
  <si>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</si>
  <si>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</si>
  <si>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</si>
  <si>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</si>
  <si>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</si>
  <si>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</si>
  <si>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</si>
  <si>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</si>
  <si>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</si>
  <si>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</si>
  <si>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</si>
  <si>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</si>
  <si>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</si>
  <si>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</si>
  <si>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</si>
  <si>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</si>
  <si>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</si>
  <si>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</si>
  <si>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</si>
  <si>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</si>
  <si>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</si>
  <si>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</si>
  <si>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</si>
  <si>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</si>
  <si>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</si>
  <si>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</si>
  <si>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</si>
  <si>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</si>
  <si>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</si>
  <si>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</si>
  <si>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</si>
  <si>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</si>
  <si>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</si>
  <si>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</si>
  <si>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</si>
  <si>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</si>
  <si>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</si>
  <si>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</si>
  <si>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</si>
  <si>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</si>
  <si>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</si>
  <si>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</si>
  <si>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</si>
  <si>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</si>
  <si>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</si>
  <si>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</si>
  <si>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</si>
  <si>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</si>
  <si>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</si>
  <si>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</si>
  <si>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</si>
  <si>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</si>
  <si>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</si>
  <si>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</si>
  <si>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</si>
  <si>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</si>
  <si>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</si>
  <si>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</si>
  <si>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</si>
  <si>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</si>
  <si>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</si>
  <si>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</si>
  <si>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</si>
  <si>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</si>
  <si>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</si>
  <si>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</si>
  <si>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</si>
  <si>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</si>
  <si>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</si>
  <si>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</si>
  <si>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</si>
  <si>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</si>
  <si>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</si>
  <si>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</si>
  <si>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</si>
  <si>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</si>
  <si>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</si>
  <si>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</si>
  <si>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</si>
  <si>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</si>
  <si>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</si>
  <si>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</si>
  <si>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</si>
  <si>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</si>
  <si>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</si>
  <si>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</si>
  <si>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</si>
  <si>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</si>
  <si>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</si>
  <si>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</si>
  <si>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</si>
  <si>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</si>
  <si>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</si>
  <si>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</si>
  <si>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</si>
  <si>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</si>
  <si>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</si>
  <si>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</si>
  <si>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</si>
  <si>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</si>
  <si>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</si>
  <si>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</si>
  <si>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</si>
  <si>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</si>
  <si>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</si>
  <si>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</si>
  <si>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</si>
  <si>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</si>
  <si>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</si>
  <si>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</si>
  <si>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</si>
  <si>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</si>
  <si>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</si>
  <si>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</si>
  <si>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</si>
  <si>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</si>
  <si>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</si>
  <si>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</si>
  <si>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</si>
  <si>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</si>
  <si>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</si>
  <si>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</si>
  <si>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</si>
  <si>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</si>
  <si>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</si>
  <si>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</si>
  <si>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</si>
  <si>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</si>
  <si>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</si>
  <si>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</si>
  <si>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</si>
  <si>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</si>
  <si>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</si>
  <si>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</si>
  <si>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</si>
  <si>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</si>
  <si>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</si>
  <si>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</si>
  <si>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</si>
  <si>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</si>
  <si>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</si>
  <si>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</si>
  <si>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</si>
  <si>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</si>
  <si>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</si>
  <si>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</si>
  <si>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</si>
  <si>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</si>
  <si>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</si>
  <si>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</si>
  <si>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</si>
  <si>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</si>
  <si>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</si>
  <si>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</si>
  <si>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</si>
  <si>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</si>
  <si>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</si>
  <si>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</si>
  <si>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</si>
  <si>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</si>
  <si>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</si>
  <si>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</si>
  <si>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</si>
  <si>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</si>
  <si>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</si>
  <si>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</si>
  <si>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</si>
  <si>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</si>
  <si>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</si>
  <si>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</si>
  <si>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</si>
  <si>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</si>
  <si>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</si>
  <si>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</si>
  <si>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</si>
  <si>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</si>
  <si>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</si>
  <si>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</si>
  <si>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</si>
  <si>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</si>
  <si>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</si>
  <si>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</si>
  <si>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</si>
  <si>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</si>
  <si>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</si>
  <si>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</si>
  <si>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</si>
  <si>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</si>
  <si>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</si>
  <si>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</si>
  <si>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</si>
  <si>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</si>
  <si>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</si>
  <si>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</si>
  <si>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</si>
  <si>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</si>
  <si>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</si>
  <si>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</si>
  <si>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</si>
  <si>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</si>
  <si>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</si>
  <si>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</si>
  <si>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</si>
  <si>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</si>
  <si>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</si>
  <si>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</si>
  <si>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</si>
  <si>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</si>
  <si>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</si>
  <si>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</si>
  <si>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</si>
  <si>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</si>
  <si>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</si>
  <si>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</si>
  <si>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</si>
  <si>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</si>
  <si>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</si>
  <si>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</si>
  <si>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</si>
  <si>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</si>
  <si>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</si>
  <si>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</si>
  <si>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</si>
  <si>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</si>
  <si>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</si>
  <si>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</si>
  <si>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</si>
  <si>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</si>
  <si>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</si>
  <si>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</si>
  <si>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</si>
  <si>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</si>
  <si>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</si>
  <si>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</si>
  <si>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</si>
  <si>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</si>
  <si>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</si>
  <si>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</si>
  <si>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</si>
  <si>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</si>
  <si>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</si>
  <si>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</si>
  <si>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</si>
  <si>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</si>
  <si>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</si>
  <si>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</si>
  <si>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</si>
  <si>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</si>
  <si>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</si>
  <si>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</si>
  <si>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</si>
  <si>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</si>
  <si>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</si>
  <si>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</si>
  <si>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</si>
  <si>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</si>
  <si>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</si>
  <si>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</si>
  <si>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</si>
  <si>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</si>
  <si>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</si>
  <si>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</si>
  <si>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</si>
  <si>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</si>
  <si>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</si>
  <si>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</si>
  <si>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</si>
  <si>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</si>
  <si>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</si>
  <si>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</si>
  <si>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</si>
  <si>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</si>
  <si>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</si>
  <si>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</si>
  <si>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</si>
  <si>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</si>
  <si>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</si>
  <si>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</si>
  <si>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</si>
  <si>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</si>
  <si>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</si>
  <si>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</si>
  <si>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</si>
  <si>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</si>
  <si>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</si>
  <si>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</si>
  <si>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</si>
  <si>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</si>
  <si>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</si>
  <si>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</si>
  <si>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</si>
  <si>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</si>
  <si>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</si>
  <si>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</si>
  <si>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</si>
  <si>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</si>
  <si>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</si>
  <si>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</si>
  <si>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</si>
  <si>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</si>
  <si>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</si>
  <si>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</si>
  <si>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</si>
  <si>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</si>
  <si>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</si>
  <si>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</si>
  <si>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</si>
  <si>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</si>
  <si>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</si>
  <si>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</si>
  <si>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</si>
  <si>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</si>
  <si>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</si>
  <si>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</si>
  <si>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</si>
  <si>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</si>
  <si>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</si>
  <si>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</si>
  <si>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</si>
  <si>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</si>
  <si>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</si>
  <si>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</si>
  <si>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</si>
  <si>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</si>
  <si>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</si>
  <si>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</si>
  <si>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</si>
  <si>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</si>
  <si>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</si>
  <si>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</si>
  <si>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</si>
  <si>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</si>
  <si>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</si>
  <si>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</si>
  <si>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</si>
  <si>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</si>
  <si>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</si>
  <si>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</si>
  <si>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</si>
  <si>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</si>
  <si>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</si>
  <si>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</si>
  <si>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</si>
  <si>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</si>
  <si>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</si>
  <si>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</si>
  <si>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</si>
  <si>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</si>
  <si>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</si>
  <si>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</si>
  <si>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</si>
  <si>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</si>
  <si>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</si>
  <si>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</si>
  <si>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</si>
  <si>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</si>
  <si>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</si>
  <si>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</si>
  <si>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</si>
  <si>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</si>
  <si>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</si>
  <si>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</si>
  <si>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</si>
  <si>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</si>
  <si>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</si>
  <si>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</si>
  <si>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</si>
  <si>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</si>
  <si>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</si>
  <si>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</si>
  <si>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</si>
  <si>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</si>
  <si>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</si>
  <si>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</si>
  <si>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</si>
  <si>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</si>
  <si>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</si>
  <si>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</si>
  <si>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</si>
  <si>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</si>
  <si>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</si>
  <si>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</si>
  <si>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</si>
  <si>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</si>
  <si>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</si>
  <si>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</si>
  <si>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</si>
  <si>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</si>
  <si>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</si>
  <si>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</si>
  <si>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</si>
  <si>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</si>
  <si>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</si>
  <si>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</si>
  <si>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</si>
  <si>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</si>
  <si>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</si>
  <si>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</si>
  <si>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</si>
  <si>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</si>
  <si>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</si>
  <si>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</si>
  <si>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</si>
  <si>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</si>
  <si>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</si>
  <si>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</si>
  <si>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</si>
  <si>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</si>
  <si>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</si>
  <si>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</si>
  <si>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</si>
  <si>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</si>
  <si>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</si>
  <si>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</si>
  <si>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</si>
  <si>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</si>
  <si>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</si>
  <si>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</si>
  <si>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</si>
  <si>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</si>
  <si>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</si>
  <si>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</si>
  <si>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</si>
  <si>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</si>
  <si>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</si>
  <si>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</si>
  <si>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</si>
  <si>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</si>
  <si>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</si>
  <si>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</si>
  <si>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</si>
  <si>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</si>
  <si>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</si>
  <si>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</si>
  <si>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</si>
  <si>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</si>
  <si>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</si>
  <si>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</si>
  <si>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</si>
  <si>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</si>
  <si>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</si>
  <si>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</si>
  <si>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</si>
  <si>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</si>
  <si>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</si>
  <si>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</si>
  <si>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</si>
  <si>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</si>
  <si>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</si>
  <si>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</si>
  <si>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</si>
  <si>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</si>
  <si>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</si>
  <si>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</si>
  <si>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</si>
  <si>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</si>
  <si>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</si>
  <si>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</si>
  <si>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</si>
  <si>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</si>
  <si>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</si>
  <si>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</si>
  <si>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</si>
  <si>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</si>
  <si>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</si>
  <si>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</si>
  <si>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</si>
  <si>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</si>
  <si>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</si>
  <si>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</si>
  <si>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</si>
  <si>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</si>
  <si>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</si>
  <si>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</si>
  <si>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</si>
  <si>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</si>
  <si>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</si>
  <si>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</si>
  <si>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</si>
  <si>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</si>
  <si>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</si>
  <si>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</si>
  <si>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</si>
  <si>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</si>
  <si>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</si>
  <si>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</si>
  <si>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</si>
  <si>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</si>
  <si>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</si>
  <si>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</si>
  <si>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</si>
  <si>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</si>
  <si>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</si>
  <si>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</si>
  <si>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</si>
  <si>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</si>
  <si>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</si>
  <si>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</si>
  <si>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</si>
  <si>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</si>
  <si>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</si>
  <si>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</si>
  <si>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</si>
  <si>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</si>
  <si>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</si>
  <si>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</si>
  <si>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</si>
  <si>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</si>
  <si>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</si>
  <si>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</si>
  <si>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</si>
  <si>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</si>
  <si>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</si>
  <si>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</si>
  <si>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</si>
  <si>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</si>
  <si>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</si>
  <si>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</si>
  <si>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</si>
  <si>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</si>
  <si>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</si>
  <si>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</si>
  <si>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</si>
  <si>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</si>
  <si>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</si>
  <si>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</si>
  <si>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</si>
  <si>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</si>
  <si>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</si>
  <si>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</si>
  <si>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</si>
  <si>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</si>
  <si>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</si>
  <si>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</si>
  <si>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</si>
  <si>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</si>
  <si>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</si>
  <si>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</si>
  <si>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</si>
  <si>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</si>
  <si>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</si>
  <si>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</si>
  <si>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</si>
  <si>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</si>
  <si>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</si>
  <si>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</si>
  <si>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</si>
  <si>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</si>
  <si>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</si>
  <si>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</si>
  <si>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</si>
  <si>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</si>
  <si>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</si>
  <si>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</si>
  <si>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</si>
  <si>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</si>
  <si>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</si>
  <si>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</si>
  <si>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</si>
  <si>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</si>
  <si>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</si>
  <si>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</si>
  <si>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</si>
  <si>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</si>
  <si>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</si>
  <si>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</si>
  <si>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</si>
  <si>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</si>
  <si>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</si>
  <si>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</si>
  <si>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</si>
  <si>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</si>
  <si>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</si>
  <si>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</si>
  <si>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</si>
  <si>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</si>
  <si>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</si>
  <si>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</si>
  <si>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</si>
  <si>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</si>
  <si>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</si>
  <si>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</si>
  <si>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</si>
  <si>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</si>
  <si>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</si>
  <si>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</si>
  <si>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</si>
  <si>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</si>
  <si>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</si>
  <si>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</si>
  <si>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</si>
  <si>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</si>
  <si>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</si>
  <si>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</si>
  <si>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</si>
  <si>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</si>
  <si>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</si>
  <si>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</si>
  <si>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</si>
  <si>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</si>
  <si>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</si>
  <si>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</si>
  <si>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</si>
  <si>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</si>
  <si>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</si>
  <si>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</si>
  <si>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</si>
  <si>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</si>
  <si>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</si>
  <si>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</si>
  <si>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</si>
  <si>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</si>
  <si>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</si>
  <si>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</si>
  <si>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</si>
  <si>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</si>
  <si>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</si>
  <si>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</si>
  <si>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</si>
  <si>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</si>
  <si>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</si>
  <si>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</si>
  <si>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</si>
  <si>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</si>
  <si>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</si>
  <si>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</si>
  <si>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</si>
  <si>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</si>
  <si>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</si>
  <si>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</si>
  <si>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</si>
  <si>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</si>
  <si>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</si>
  <si>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</si>
  <si>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</si>
  <si>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</si>
  <si>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</si>
  <si>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</si>
  <si>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</si>
  <si>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</si>
  <si>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</si>
  <si>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</si>
  <si>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</si>
  <si>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</si>
  <si>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</si>
  <si>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</si>
  <si>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</si>
  <si>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</si>
  <si>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</si>
  <si>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</si>
  <si>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</si>
  <si>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</si>
  <si>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</si>
  <si>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</si>
  <si>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</si>
  <si>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</si>
  <si>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</si>
  <si>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</si>
  <si>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</si>
  <si>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</si>
  <si>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</si>
  <si>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</si>
  <si>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</si>
  <si>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</si>
  <si>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</si>
  <si>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</si>
  <si>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</si>
  <si>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</si>
  <si>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</si>
  <si>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</si>
  <si>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</si>
  <si>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</si>
  <si>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</si>
  <si>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</si>
  <si>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</si>
  <si>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</si>
  <si>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</si>
  <si>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</si>
  <si>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</si>
  <si>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</si>
  <si>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</si>
  <si>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</si>
  <si>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</si>
  <si>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</si>
  <si>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</si>
  <si>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</si>
  <si>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</si>
  <si>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</si>
  <si>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</si>
  <si>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</si>
  <si>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</si>
  <si>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</si>
  <si>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</si>
  <si>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</si>
  <si>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</si>
  <si>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</si>
  <si>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</si>
  <si>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</si>
  <si>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</si>
  <si>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</si>
  <si>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</si>
  <si>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</si>
  <si>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</si>
  <si>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</si>
  <si>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</si>
  <si>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</si>
  <si>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</si>
  <si>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</si>
  <si>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</si>
  <si>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</si>
  <si>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</si>
  <si>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</si>
  <si>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</si>
  <si>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</si>
  <si>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</si>
  <si>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</si>
  <si>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</si>
  <si>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</si>
  <si>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</si>
  <si>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</si>
  <si>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</si>
  <si>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</si>
  <si>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</si>
  <si>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</si>
  <si>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</si>
  <si>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</si>
  <si>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</si>
  <si>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</si>
  <si>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</si>
  <si>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</si>
  <si>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</si>
  <si>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</si>
  <si>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</si>
  <si>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</si>
  <si>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</si>
  <si>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</si>
  <si>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</si>
  <si>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</si>
  <si>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</si>
  <si>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</si>
  <si>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</si>
  <si>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</si>
  <si>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</si>
  <si>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</si>
  <si>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</si>
  <si>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</si>
  <si>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</si>
  <si>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</si>
  <si>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</si>
  <si>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</si>
  <si>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</si>
  <si>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</si>
  <si>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</si>
  <si>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</si>
  <si>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</si>
  <si>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</si>
  <si>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</si>
  <si>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</si>
  <si>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</si>
  <si>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</si>
  <si>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</si>
  <si>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</si>
  <si>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</si>
  <si>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</si>
  <si>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</si>
  <si>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</si>
  <si>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</si>
  <si>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</si>
  <si>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</si>
  <si>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</si>
  <si>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</si>
  <si>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</si>
  <si>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</si>
  <si>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</si>
  <si>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</si>
  <si>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</si>
  <si>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</si>
  <si>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</si>
  <si>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</si>
  <si>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</si>
  <si>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</si>
  <si>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</si>
  <si>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</si>
  <si>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</si>
  <si>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</si>
  <si>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</si>
  <si>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</si>
  <si>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</si>
  <si>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</si>
  <si>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</si>
  <si>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</si>
  <si>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</si>
  <si>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</si>
  <si>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</si>
  <si>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</si>
  <si>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</si>
  <si>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</si>
  <si>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</si>
  <si>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</si>
  <si>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</si>
  <si>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</si>
  <si>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</si>
  <si>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</si>
  <si>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</si>
  <si>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</si>
  <si>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</si>
  <si>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</si>
  <si>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</si>
  <si>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</si>
  <si>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</si>
  <si>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</si>
  <si>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</si>
  <si>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</si>
  <si>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</si>
  <si>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</si>
  <si>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</si>
  <si>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</si>
  <si>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</si>
  <si>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</si>
  <si>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</si>
  <si>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</si>
  <si>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</si>
  <si>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</si>
  <si>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</si>
  <si>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</si>
  <si>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</si>
  <si>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</si>
  <si>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</si>
  <si>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</si>
  <si>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</si>
  <si>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</si>
  <si>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</si>
  <si>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</si>
  <si>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</si>
  <si>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</si>
  <si>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</si>
  <si>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</si>
  <si>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</si>
  <si>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</si>
  <si>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</si>
  <si>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</si>
  <si>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</si>
  <si>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</si>
  <si>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</si>
  <si>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</si>
  <si>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</si>
  <si>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</si>
  <si>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</si>
  <si>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</si>
  <si>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</si>
  <si>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</si>
  <si>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</si>
  <si>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</si>
  <si>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</si>
  <si>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</si>
  <si>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</si>
  <si>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</si>
  <si>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</si>
  <si>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</si>
  <si>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</si>
  <si>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</si>
  <si>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</si>
  <si>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</si>
  <si>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</si>
  <si>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</si>
  <si>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</si>
  <si>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</si>
  <si>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</si>
  <si>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</si>
  <si>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</si>
  <si>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</si>
  <si>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</si>
  <si>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</si>
  <si>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</si>
  <si>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</si>
  <si>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</si>
  <si>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</si>
  <si>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</si>
  <si>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</si>
  <si>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</si>
  <si>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</si>
  <si>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</si>
  <si>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</si>
  <si>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</si>
  <si>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</si>
  <si>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</si>
  <si>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</si>
  <si>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</si>
  <si>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</si>
  <si>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</si>
  <si>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</si>
  <si>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</si>
  <si>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</si>
  <si>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</si>
  <si>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</si>
  <si>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</si>
  <si>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</si>
  <si>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</si>
  <si>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</si>
  <si>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</si>
  <si>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</si>
  <si>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</si>
  <si>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</si>
  <si>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</si>
  <si>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</si>
  <si>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</si>
  <si>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</si>
  <si>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</si>
  <si>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</si>
  <si>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</si>
  <si>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</si>
  <si>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</si>
  <si>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</si>
  <si>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</si>
  <si>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</si>
  <si>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</si>
  <si>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</si>
  <si>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</si>
  <si>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</si>
  <si>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</si>
  <si>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</si>
  <si>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</si>
  <si>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</si>
  <si>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</si>
  <si>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</si>
  <si>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</si>
  <si>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</si>
  <si>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</si>
  <si>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</si>
  <si>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</si>
  <si>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</si>
  <si>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</si>
  <si>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</si>
  <si>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</si>
  <si>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</si>
  <si>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</si>
  <si>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</si>
  <si>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</si>
  <si>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</si>
  <si>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</si>
  <si>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</si>
  <si>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</si>
  <si>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</si>
  <si>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</si>
  <si>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</si>
  <si>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</si>
  <si>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</si>
  <si>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</si>
  <si>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</si>
  <si>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</si>
  <si>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</si>
  <si>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</si>
  <si>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</si>
  <si>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</si>
  <si>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</si>
  <si>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</si>
  <si>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</si>
  <si>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</si>
  <si>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</si>
  <si>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</si>
  <si>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</si>
  <si>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</si>
  <si>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</si>
  <si>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</si>
  <si>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</si>
  <si>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</si>
  <si>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</si>
  <si>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</si>
  <si>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</si>
  <si>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</si>
  <si>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</si>
  <si>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</si>
  <si>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</si>
  <si>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</si>
  <si>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</si>
  <si>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</si>
  <si>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</si>
  <si>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</si>
  <si>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</si>
  <si>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</si>
  <si>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</si>
  <si>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</si>
  <si>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</si>
  <si>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</si>
  <si>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</si>
  <si>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</si>
  <si>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</si>
  <si>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</si>
  <si>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</si>
  <si>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</si>
  <si>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</si>
  <si>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</si>
  <si>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</si>
  <si>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</si>
  <si>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</si>
  <si>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</si>
  <si>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</si>
  <si>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</si>
  <si>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</si>
  <si>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</si>
  <si>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</si>
  <si>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</si>
  <si>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</si>
  <si>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</si>
  <si>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</si>
  <si>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</si>
  <si>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</si>
  <si>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</si>
  <si>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</si>
  <si>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</si>
  <si>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</si>
  <si>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</si>
  <si>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</si>
  <si>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</si>
  <si>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</si>
  <si>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</si>
  <si>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</si>
  <si>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</si>
  <si>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</si>
  <si>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</si>
  <si>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</si>
  <si>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</si>
  <si>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</si>
  <si>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</si>
  <si>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</si>
  <si>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</si>
  <si>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</si>
  <si>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</si>
  <si>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</si>
  <si>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</si>
  <si>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</si>
  <si>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</si>
  <si>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</si>
  <si>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</si>
  <si>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</si>
  <si>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</si>
  <si>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</si>
  <si>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</si>
  <si>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</si>
  <si>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</si>
  <si>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</si>
  <si>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</si>
  <si>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</si>
  <si>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</si>
  <si>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</si>
  <si>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</si>
  <si>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</si>
  <si>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</si>
  <si>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</si>
  <si>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</si>
  <si>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</si>
  <si>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</si>
  <si>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</si>
  <si>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</si>
  <si>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</si>
  <si>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</si>
  <si>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</si>
  <si>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</si>
  <si>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</si>
  <si>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</si>
  <si>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</si>
  <si>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</si>
  <si>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</si>
  <si>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</si>
  <si>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</si>
  <si>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</si>
  <si>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</si>
  <si>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</si>
  <si>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</si>
  <si>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</si>
  <si>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</si>
  <si>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</si>
  <si>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</si>
  <si>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</si>
  <si>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</si>
  <si>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</si>
  <si>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</si>
  <si>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</si>
  <si>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</si>
  <si>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</si>
  <si>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</si>
  <si>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</si>
  <si>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</si>
  <si>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</si>
  <si>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</si>
  <si>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</si>
  <si>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</si>
  <si>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</si>
  <si>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</si>
  <si>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</si>
  <si>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</si>
  <si>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</si>
  <si>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</si>
  <si>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</si>
  <si>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</si>
  <si>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</si>
  <si>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</si>
  <si>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</si>
  <si>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</si>
  <si>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</si>
  <si>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</si>
  <si>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</si>
  <si>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</si>
  <si>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</si>
  <si>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</si>
  <si>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</si>
  <si>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</si>
  <si>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</si>
  <si>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</si>
  <si>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</si>
  <si>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</si>
  <si>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</si>
  <si>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</si>
  <si>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</si>
  <si>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</si>
  <si>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</si>
  <si>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</si>
  <si>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</si>
  <si>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</si>
  <si>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</si>
  <si>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</si>
  <si>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</si>
  <si>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</si>
  <si>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</si>
  <si>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</si>
  <si>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</si>
  <si>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</si>
  <si>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</si>
  <si>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</si>
  <si>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</si>
  <si>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</si>
  <si>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</si>
  <si>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</si>
  <si>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</si>
  <si>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</si>
  <si>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</si>
  <si>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</si>
  <si>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</si>
  <si>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</si>
  <si>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</si>
  <si>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</si>
  <si>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</si>
  <si>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</si>
  <si>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</si>
  <si>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</si>
  <si>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</si>
  <si>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</si>
  <si>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</si>
  <si>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</si>
  <si>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</si>
  <si>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</si>
  <si>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</si>
  <si>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</si>
  <si>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</si>
  <si>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</si>
  <si>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</si>
  <si>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</si>
  <si>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</si>
  <si>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</si>
  <si>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</si>
  <si>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</si>
  <si>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</si>
  <si>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</si>
  <si>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</si>
  <si>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</si>
  <si>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</si>
  <si>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</si>
  <si>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</si>
  <si>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</si>
  <si>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</si>
  <si>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</si>
  <si>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</si>
  <si>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</si>
  <si>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</si>
  <si>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</si>
  <si>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</si>
  <si>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</si>
  <si>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</si>
  <si>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</si>
  <si>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</si>
  <si>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</si>
  <si>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</si>
  <si>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</si>
  <si>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</si>
  <si>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</si>
  <si>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</si>
  <si>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</si>
  <si>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</si>
  <si>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</si>
  <si>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</si>
  <si>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</si>
  <si>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</si>
  <si>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</si>
  <si>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</si>
  <si>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</si>
  <si>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</si>
  <si>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</si>
  <si>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</si>
  <si>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</si>
  <si>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</si>
  <si>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</si>
  <si>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</si>
  <si>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</si>
  <si>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</si>
  <si>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</si>
  <si>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</si>
  <si>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</si>
  <si>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</si>
  <si>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</si>
  <si>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</si>
  <si>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</si>
  <si>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</si>
  <si>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</si>
  <si>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</si>
  <si>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</si>
  <si>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</si>
  <si>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</si>
  <si>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</si>
  <si>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</si>
  <si>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</si>
  <si>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</si>
  <si>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</si>
  <si>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</si>
  <si>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</si>
  <si>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</si>
  <si>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</si>
  <si>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</si>
  <si>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</si>
  <si>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</si>
  <si>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</si>
  <si>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</si>
  <si>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</si>
  <si>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</si>
  <si>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</si>
  <si>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</si>
  <si>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</si>
  <si>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</si>
  <si>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</si>
  <si>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</si>
  <si>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</si>
  <si>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</si>
  <si>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</si>
  <si>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</si>
  <si>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</si>
  <si>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</si>
  <si>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</si>
  <si>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</si>
  <si>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</si>
  <si>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</si>
  <si>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</si>
  <si>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</si>
  <si>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</si>
  <si>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</si>
  <si>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</si>
  <si>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</si>
  <si>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</si>
  <si>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</si>
  <si>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</si>
  <si>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</si>
  <si>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</si>
  <si>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</si>
  <si>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</si>
  <si>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</si>
  <si>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</si>
  <si>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</si>
  <si>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</si>
  <si>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</si>
  <si>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</si>
  <si>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</si>
  <si>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</si>
  <si>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</si>
  <si>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</si>
  <si>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</si>
  <si>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</si>
  <si>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</si>
  <si>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</si>
  <si>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</si>
  <si>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</si>
  <si>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</si>
  <si>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</si>
  <si>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</si>
  <si>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</si>
  <si>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</si>
  <si>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</si>
  <si>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</si>
  <si>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</si>
  <si>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</si>
  <si>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</si>
  <si>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</si>
  <si>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</si>
  <si>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</si>
  <si>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</si>
  <si>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</si>
  <si>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</si>
  <si>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</si>
  <si>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</si>
  <si>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</si>
  <si>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</si>
  <si>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</si>
  <si>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</si>
  <si>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</si>
  <si>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</si>
  <si>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</si>
  <si>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</si>
  <si>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</si>
  <si>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</si>
  <si>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</si>
  <si>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</si>
  <si>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</si>
  <si>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</si>
  <si>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</si>
  <si>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</si>
  <si>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</si>
  <si>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</si>
  <si>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</si>
  <si>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</si>
  <si>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</si>
  <si>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</si>
  <si>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</si>
  <si>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</si>
  <si>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</si>
  <si>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</si>
  <si>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</si>
  <si>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</si>
  <si>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</si>
  <si>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</si>
  <si>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</si>
  <si>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</si>
  <si>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</si>
  <si>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</si>
  <si>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</si>
  <si>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</si>
  <si>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</si>
  <si>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</si>
  <si>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</si>
  <si>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</si>
  <si>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</si>
  <si>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</si>
  <si>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</si>
  <si>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</si>
  <si>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</si>
  <si>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</si>
  <si>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</si>
  <si>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</si>
  <si>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</si>
  <si>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</si>
  <si>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</si>
  <si>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</si>
  <si>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</si>
  <si>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</si>
  <si>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</si>
  <si>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</si>
  <si>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</si>
  <si>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</si>
  <si>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</si>
  <si>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</si>
  <si>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</si>
  <si>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</si>
  <si>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</si>
  <si>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</si>
  <si>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</si>
  <si>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</si>
  <si>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</si>
  <si>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</si>
  <si>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</si>
  <si>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</si>
  <si>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</si>
  <si>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</si>
  <si>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</si>
  <si>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</si>
  <si>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</si>
  <si>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</si>
  <si>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</si>
  <si>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</si>
  <si>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</si>
  <si>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</si>
  <si>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</si>
  <si>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</si>
  <si>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</si>
  <si>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</si>
  <si>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</si>
  <si>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</si>
  <si>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</si>
  <si>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</si>
  <si>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</si>
  <si>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</si>
  <si>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</si>
  <si>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</si>
  <si>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</si>
  <si>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</si>
  <si>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</si>
  <si>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</si>
  <si>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</si>
  <si>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</si>
  <si>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</si>
  <si>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</si>
  <si>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</si>
  <si>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</si>
  <si>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</si>
  <si>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</si>
  <si>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</si>
  <si>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</si>
  <si>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</si>
  <si>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</si>
  <si>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</si>
  <si>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</si>
  <si>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</si>
  <si>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</si>
  <si>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</si>
  <si>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</si>
  <si>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</si>
  <si>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</si>
  <si>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</si>
  <si>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</si>
  <si>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</si>
  <si>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</si>
  <si>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</si>
  <si>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</si>
  <si>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</si>
  <si>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</si>
  <si>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</si>
  <si>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</si>
  <si>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</si>
  <si>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</si>
  <si>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</si>
  <si>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</si>
  <si>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</si>
  <si>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</si>
  <si>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</si>
  <si>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</si>
  <si>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</si>
  <si>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</si>
  <si>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</si>
  <si>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</si>
  <si>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</si>
  <si>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</si>
  <si>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</si>
  <si>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</si>
  <si>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</si>
  <si>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</si>
  <si>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</si>
  <si>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</si>
  <si>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</si>
  <si>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</si>
  <si>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</si>
  <si>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</si>
  <si>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</si>
  <si>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</si>
  <si>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</si>
  <si>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</si>
  <si>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</si>
  <si>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</si>
  <si>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</si>
  <si>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</si>
  <si>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</si>
  <si>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</si>
  <si>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</si>
  <si>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</si>
  <si>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</si>
  <si>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</si>
  <si>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</si>
  <si>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</si>
  <si>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</si>
  <si>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</si>
  <si>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</si>
  <si>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</si>
  <si>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</si>
  <si>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</si>
  <si>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</si>
  <si>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</si>
  <si>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</si>
  <si>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</si>
  <si>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</si>
  <si>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</si>
  <si>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</si>
  <si>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</si>
  <si>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</si>
  <si>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</si>
  <si>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</si>
  <si>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</si>
  <si>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</si>
  <si>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</si>
  <si>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</si>
  <si>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</si>
  <si>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</si>
  <si>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</si>
  <si>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</si>
  <si>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</si>
  <si>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</si>
  <si>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</si>
  <si>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</si>
  <si>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</si>
  <si>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</si>
  <si>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</si>
  <si>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</si>
  <si>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</si>
  <si>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</si>
  <si>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</si>
  <si>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</si>
  <si>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</si>
  <si>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</si>
  <si>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</si>
  <si>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</si>
  <si>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</si>
  <si>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</si>
  <si>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</si>
  <si>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</si>
  <si>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</si>
  <si>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</si>
  <si>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</si>
  <si>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</si>
  <si>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</si>
  <si>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</si>
  <si>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</si>
  <si>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</si>
  <si>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</si>
  <si>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</si>
  <si>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</si>
  <si>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</si>
  <si>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</si>
  <si>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</si>
  <si>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</si>
  <si>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</si>
  <si>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</si>
  <si>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</si>
  <si>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</si>
  <si>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</si>
  <si>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</si>
  <si>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</si>
  <si>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</si>
  <si>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</si>
  <si>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</si>
  <si>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</si>
  <si>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</si>
  <si>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</si>
  <si>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</si>
  <si>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</si>
  <si>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</si>
  <si>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</si>
  <si>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</si>
  <si>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</si>
  <si>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</si>
  <si>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</si>
  <si>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</si>
  <si>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</si>
  <si>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</si>
  <si>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</si>
  <si>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</si>
  <si>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</si>
  <si>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</si>
  <si>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</si>
  <si>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</si>
  <si>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</si>
  <si>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</si>
  <si>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</si>
  <si>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</si>
  <si>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</si>
  <si>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</si>
  <si>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</si>
  <si>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</si>
  <si>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</si>
  <si>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</si>
  <si>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</si>
  <si>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</si>
  <si>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</si>
  <si>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</si>
  <si>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</si>
  <si>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</si>
  <si>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</si>
  <si>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</si>
  <si>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</si>
  <si>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</si>
  <si>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</si>
  <si>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</si>
  <si>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</si>
  <si>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</si>
  <si>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</si>
  <si>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</si>
  <si>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</si>
  <si>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</si>
  <si>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</si>
  <si>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</si>
  <si>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</si>
  <si>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</si>
  <si>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</si>
  <si>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</si>
  <si>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</si>
  <si>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</si>
  <si>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</si>
  <si>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</si>
  <si>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</si>
  <si>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</si>
  <si>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</si>
  <si>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</si>
  <si>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</si>
  <si>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</si>
  <si>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</si>
  <si>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</si>
  <si>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</si>
  <si>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</si>
  <si>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</si>
  <si>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</si>
  <si>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</si>
  <si>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</si>
  <si>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</si>
  <si>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</si>
  <si>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</si>
  <si>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</si>
  <si>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</si>
  <si>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</si>
  <si>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</si>
  <si>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</si>
  <si>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</si>
  <si>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</si>
  <si>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</si>
  <si>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</si>
  <si>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</si>
  <si>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</si>
  <si>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</si>
  <si>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</si>
  <si>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</si>
  <si>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</si>
  <si>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</si>
  <si>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</si>
  <si>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</si>
  <si>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</si>
  <si>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</si>
  <si>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</si>
  <si>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</si>
  <si>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</si>
  <si>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</si>
  <si>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</si>
  <si>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</si>
  <si>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</si>
  <si>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</si>
  <si>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</si>
  <si>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</si>
  <si>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</si>
  <si>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</si>
  <si>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</si>
  <si>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</si>
  <si>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</si>
  <si>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</si>
  <si>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</si>
  <si>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</si>
  <si>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</si>
  <si>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</si>
  <si>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</si>
  <si>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</si>
  <si>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</si>
  <si>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</si>
  <si>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</si>
  <si>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</si>
  <si>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</si>
  <si>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</si>
  <si>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</si>
  <si>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</si>
  <si>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</si>
  <si>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</si>
  <si>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</si>
  <si>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</si>
  <si>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</si>
  <si>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</si>
  <si>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</si>
  <si>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</si>
  <si>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</si>
  <si>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</si>
  <si>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</si>
  <si>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</si>
  <si>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</si>
  <si>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</si>
  <si>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</si>
  <si>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</si>
  <si>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</si>
  <si>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</si>
  <si>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</si>
  <si>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</si>
  <si>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</si>
  <si>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</si>
  <si>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</si>
  <si>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</si>
  <si>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</si>
  <si>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</si>
  <si>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</si>
  <si>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</si>
  <si>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</si>
  <si>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</si>
  <si>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</si>
  <si>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</si>
  <si>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</si>
  <si>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</si>
  <si>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</si>
  <si>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</si>
  <si>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</si>
  <si>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</si>
  <si>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</si>
  <si>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</si>
  <si>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</si>
  <si>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</si>
  <si>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</si>
  <si>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</si>
  <si>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</si>
  <si>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</si>
  <si>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</si>
  <si>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</si>
  <si>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</si>
  <si>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</si>
  <si>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</si>
  <si>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</si>
  <si>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</si>
  <si>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</si>
  <si>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</si>
  <si>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</si>
  <si>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</si>
  <si>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</si>
  <si>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</si>
  <si>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</si>
  <si>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</si>
  <si>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</si>
  <si>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</si>
  <si>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</si>
  <si>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</si>
  <si>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</si>
  <si>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</si>
  <si>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</si>
  <si>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</si>
  <si>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</si>
  <si>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</si>
  <si>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</si>
  <si>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</si>
  <si>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</si>
  <si>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</si>
  <si>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</si>
  <si>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</si>
  <si>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</si>
  <si>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</si>
  <si>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</si>
  <si>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</si>
  <si>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</si>
  <si>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</si>
  <si>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</si>
  <si>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</si>
  <si>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</si>
  <si>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</si>
  <si>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</si>
  <si>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</si>
  <si>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</si>
  <si>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</si>
  <si>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</si>
  <si>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</si>
  <si>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</si>
  <si>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</si>
  <si>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</si>
  <si>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</si>
  <si>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</si>
  <si>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</si>
  <si>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</si>
  <si>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</si>
  <si>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</si>
  <si>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</si>
  <si>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</si>
  <si>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</si>
  <si>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</si>
  <si>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</si>
  <si>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</si>
  <si>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</si>
  <si>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</si>
  <si>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</si>
  <si>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</si>
  <si>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</si>
  <si>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</si>
  <si>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</si>
  <si>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</si>
  <si>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</si>
  <si>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</si>
  <si>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</si>
  <si>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</si>
  <si>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</si>
  <si>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</si>
  <si>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</si>
  <si>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</si>
  <si>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</si>
  <si>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</si>
  <si>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</si>
  <si>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</si>
  <si>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</si>
  <si>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</si>
  <si>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</si>
  <si>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</si>
  <si>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</si>
  <si>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</si>
  <si>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</si>
  <si>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</si>
  <si>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</si>
  <si>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</si>
  <si>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</si>
  <si>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</si>
  <si>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</si>
  <si>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</si>
  <si>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</si>
  <si>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</si>
  <si>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</si>
  <si>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</si>
  <si>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</si>
  <si>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</si>
  <si>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</si>
  <si>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</si>
  <si>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</si>
  <si>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</si>
  <si>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</si>
  <si>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</si>
  <si>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</si>
  <si>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</si>
  <si>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</si>
  <si>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</si>
  <si>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</si>
  <si>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</si>
  <si>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</si>
  <si>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</si>
  <si>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</si>
  <si>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</si>
  <si>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</si>
  <si>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</si>
  <si>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</si>
  <si>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</si>
  <si>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</si>
  <si>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</si>
  <si>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</si>
  <si>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</si>
  <si>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</si>
  <si>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</si>
  <si>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</si>
  <si>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</si>
  <si>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</si>
  <si>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</si>
  <si>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</si>
  <si>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</si>
  <si>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</si>
  <si>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</si>
  <si>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</si>
  <si>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</si>
  <si>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</si>
  <si>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</si>
  <si>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</si>
  <si>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</si>
  <si>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</si>
  <si>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</si>
  <si>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</si>
  <si>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</si>
  <si>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</si>
  <si>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</si>
  <si>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</si>
  <si>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</si>
  <si>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</si>
  <si>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</si>
  <si>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</si>
  <si>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</si>
  <si>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</si>
  <si>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</si>
  <si>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</si>
  <si>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</si>
  <si>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</si>
  <si>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</si>
  <si>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</si>
  <si>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</si>
  <si>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</si>
  <si>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</si>
  <si>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</si>
  <si>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</si>
  <si>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</si>
  <si>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</si>
  <si>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</si>
  <si>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</si>
  <si>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</si>
  <si>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</si>
  <si>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</si>
  <si>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</si>
  <si>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</si>
  <si>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</si>
  <si>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</si>
  <si>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</si>
  <si>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</si>
  <si>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</si>
  <si>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</si>
  <si>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</si>
  <si>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</si>
  <si>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</si>
  <si>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</si>
  <si>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</si>
  <si>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</si>
  <si>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</si>
  <si>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</si>
  <si>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</si>
  <si>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</si>
  <si>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</si>
  <si>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</si>
  <si>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</si>
  <si>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</si>
  <si>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</si>
  <si>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</si>
  <si>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</si>
  <si>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</si>
  <si>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</si>
  <si>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</si>
  <si>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</si>
  <si>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</si>
  <si>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</si>
  <si>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</si>
  <si>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</si>
  <si>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</si>
  <si>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</si>
  <si>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</si>
  <si>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</si>
  <si>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</si>
  <si>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</si>
  <si>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</si>
  <si>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</si>
  <si>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</si>
  <si>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</si>
  <si>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</si>
  <si>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</si>
  <si>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</si>
  <si>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</si>
  <si>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</si>
  <si>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</si>
  <si>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</si>
  <si>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</si>
  <si>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</si>
  <si>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</si>
  <si>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</si>
  <si>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</si>
  <si>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</si>
  <si>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</si>
  <si>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</si>
  <si>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</si>
  <si>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</si>
  <si>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</si>
  <si>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</si>
  <si>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</si>
  <si>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</si>
  <si>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</si>
  <si>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</si>
  <si>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</si>
  <si>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</si>
  <si>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</si>
  <si>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</si>
  <si>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</si>
  <si>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</si>
  <si>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</si>
  <si>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</si>
  <si>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</si>
  <si>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</si>
  <si>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</si>
  <si>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</si>
  <si>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</si>
  <si>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</si>
  <si>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</si>
  <si>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</si>
  <si>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</si>
  <si>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</si>
  <si>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</si>
  <si>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</si>
  <si>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</si>
  <si>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</si>
  <si>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</si>
  <si>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</si>
  <si>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</si>
  <si>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</si>
  <si>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</si>
  <si>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</si>
  <si>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</si>
  <si>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</si>
  <si>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</si>
  <si>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</si>
  <si>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</si>
  <si>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</si>
  <si>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</si>
  <si>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</si>
  <si>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</si>
  <si>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</si>
  <si>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</si>
  <si>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</si>
  <si>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</si>
  <si>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</si>
  <si>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</si>
  <si>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</si>
  <si>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</si>
  <si>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</si>
  <si>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</si>
  <si>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</si>
  <si>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</si>
  <si>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</si>
  <si>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</si>
  <si>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</si>
  <si>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</si>
  <si>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</si>
  <si>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</si>
  <si>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</si>
  <si>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</si>
  <si>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</si>
  <si>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</si>
  <si>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</si>
  <si>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</si>
  <si>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</si>
  <si>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</si>
  <si>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</si>
  <si>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</si>
  <si>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</si>
  <si>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</si>
  <si>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</si>
  <si>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</si>
  <si>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</si>
  <si>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</si>
  <si>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</si>
  <si>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</si>
  <si>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</si>
  <si>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</si>
  <si>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</si>
  <si>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</si>
  <si>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</si>
  <si>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</si>
  <si>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</si>
  <si>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</si>
  <si>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</si>
  <si>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</si>
  <si>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</si>
  <si>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</si>
  <si>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</si>
  <si>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</si>
  <si>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</si>
  <si>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</si>
  <si>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</si>
  <si>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</si>
  <si>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</si>
  <si>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</si>
  <si>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</si>
  <si>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</si>
  <si>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</si>
  <si>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</si>
  <si>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</si>
  <si>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</si>
  <si>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</si>
  <si>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</si>
  <si>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</si>
  <si>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</si>
  <si>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</si>
  <si>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</si>
  <si>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</si>
  <si>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</si>
  <si>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</si>
  <si>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</si>
  <si>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</si>
  <si>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</si>
  <si>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</si>
  <si>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</si>
  <si>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</si>
  <si>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</si>
  <si>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</si>
  <si>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</si>
  <si>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</si>
  <si>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</si>
  <si>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</si>
  <si>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</si>
  <si>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</si>
  <si>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</si>
  <si>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</si>
  <si>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</si>
  <si>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</si>
  <si>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</si>
  <si>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</si>
  <si>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</si>
  <si>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</si>
  <si>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</si>
  <si>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</si>
  <si>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</si>
  <si>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</si>
  <si>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</si>
  <si>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</si>
  <si>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</si>
  <si>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</si>
  <si>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</si>
  <si>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</si>
  <si>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</si>
  <si>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</si>
  <si>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</si>
  <si>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</si>
  <si>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</si>
  <si>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</si>
  <si>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</si>
  <si>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</si>
  <si>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</si>
  <si>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</si>
  <si>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</si>
  <si>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</si>
  <si>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</si>
  <si>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</si>
  <si>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</si>
  <si>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</si>
  <si>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</si>
  <si>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</si>
  <si>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</si>
  <si>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</si>
  <si>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</si>
  <si>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</si>
  <si>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</si>
  <si>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</si>
  <si>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</si>
  <si>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</si>
  <si>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</si>
  <si>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</si>
  <si>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</si>
  <si>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</si>
  <si>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</si>
  <si>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</si>
  <si>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</si>
  <si>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</si>
  <si>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</si>
  <si>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</si>
  <si>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</si>
  <si>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</si>
  <si>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</si>
  <si>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</si>
  <si>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</si>
  <si>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</si>
  <si>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</si>
  <si>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</si>
  <si>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</si>
  <si>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</si>
  <si>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</si>
  <si>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</si>
  <si>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</si>
  <si>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</si>
  <si>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</si>
  <si>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</si>
  <si>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</si>
  <si>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</si>
  <si>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</si>
  <si>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</si>
  <si>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</si>
  <si>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</si>
  <si>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</si>
  <si>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</si>
  <si>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</si>
  <si>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</si>
  <si>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</si>
  <si>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</si>
  <si>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</si>
  <si>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</si>
  <si>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</si>
  <si>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</si>
  <si>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</si>
  <si>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</si>
  <si>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</si>
  <si>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</si>
  <si>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</si>
  <si>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</si>
  <si>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</si>
  <si>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</si>
  <si>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</si>
  <si>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</si>
  <si>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</si>
  <si>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</si>
  <si>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</si>
  <si>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</si>
  <si>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</si>
  <si>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</si>
  <si>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</si>
  <si>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</si>
  <si>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</si>
  <si>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</si>
  <si>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</si>
  <si>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</si>
  <si>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</si>
  <si>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</si>
  <si>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</si>
  <si>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</si>
  <si>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</si>
  <si>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</si>
  <si>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</si>
  <si>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</si>
  <si>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</si>
  <si>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</si>
  <si>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</si>
  <si>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</si>
  <si>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</si>
  <si>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</si>
  <si>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</si>
  <si>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</si>
  <si>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</si>
  <si>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</si>
  <si>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</si>
  <si>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</si>
  <si>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</si>
  <si>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</si>
  <si>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</si>
  <si>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</si>
  <si>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</si>
  <si>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</si>
  <si>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</si>
  <si>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</si>
  <si>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</si>
  <si>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</si>
  <si>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</si>
  <si>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</si>
  <si>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</si>
  <si>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</si>
  <si>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</si>
  <si>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</si>
  <si>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</si>
  <si>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</si>
  <si>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</si>
  <si>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</si>
  <si>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</si>
  <si>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</si>
  <si>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</si>
  <si>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</si>
  <si>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</si>
  <si>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</si>
  <si>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</si>
  <si>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</si>
  <si>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</si>
  <si>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</si>
  <si>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</si>
  <si>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</si>
  <si>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</si>
  <si>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</si>
  <si>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</si>
  <si>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</si>
  <si>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</si>
  <si>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</si>
  <si>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</si>
  <si>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</si>
  <si>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</si>
  <si>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</si>
  <si>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</si>
  <si>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</si>
  <si>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</si>
  <si>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</si>
  <si>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</si>
  <si>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</si>
  <si>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</si>
  <si>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</si>
  <si>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</si>
  <si>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</si>
  <si>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</si>
  <si>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</si>
  <si>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</si>
  <si>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</si>
  <si>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</si>
  <si>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</si>
  <si>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</si>
  <si>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</si>
  <si>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</si>
  <si>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</si>
  <si>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</si>
  <si>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</si>
  <si>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</si>
  <si>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</si>
  <si>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</si>
  <si>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</si>
  <si>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</si>
  <si>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</si>
  <si>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</si>
  <si>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</si>
  <si>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</si>
  <si>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</si>
  <si>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</si>
  <si>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</si>
  <si>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</si>
  <si>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</si>
  <si>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</si>
  <si>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</si>
  <si>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</si>
  <si>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</si>
  <si>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</si>
  <si>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</si>
  <si>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</si>
  <si>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</si>
  <si>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</si>
  <si>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</si>
  <si>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</si>
  <si>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</si>
  <si>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</si>
  <si>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</si>
  <si>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</si>
  <si>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</si>
  <si>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</si>
  <si>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</si>
  <si>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</si>
  <si>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</si>
  <si>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</si>
  <si>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</si>
  <si>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</si>
  <si>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</si>
  <si>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</si>
  <si>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</si>
  <si>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</si>
  <si>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</si>
  <si>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</si>
  <si>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</si>
  <si>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</si>
  <si>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</si>
  <si>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</si>
  <si>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</si>
  <si>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</si>
  <si>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</si>
  <si>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</si>
  <si>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</si>
  <si>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</si>
  <si>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</si>
  <si>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</si>
  <si>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</si>
  <si>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</si>
  <si>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</si>
  <si>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</si>
  <si>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</si>
  <si>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</si>
  <si>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</si>
  <si>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</si>
  <si>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</si>
  <si>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</si>
  <si>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</si>
  <si>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</si>
  <si>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</si>
  <si>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</si>
  <si>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</si>
  <si>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</si>
  <si>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</si>
  <si>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</si>
  <si>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</si>
  <si>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</si>
  <si>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</si>
  <si>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</si>
  <si>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</si>
  <si>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</si>
  <si>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</si>
  <si>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</si>
  <si>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</si>
  <si>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</si>
  <si>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</si>
  <si>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</si>
  <si>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</si>
  <si>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</si>
  <si>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</si>
  <si>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</si>
  <si>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</si>
  <si>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</si>
  <si>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</si>
  <si>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</si>
  <si>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</si>
  <si>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</si>
  <si>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</si>
  <si>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</si>
  <si>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</si>
  <si>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</si>
  <si>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</si>
  <si>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</si>
  <si>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</si>
  <si>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</si>
  <si>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</si>
  <si>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</si>
  <si>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</si>
  <si>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</si>
  <si>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</si>
  <si>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</si>
  <si>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</si>
  <si>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</si>
  <si>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</si>
  <si>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</si>
  <si>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</si>
  <si>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</si>
  <si>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</si>
  <si>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</si>
  <si>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</si>
  <si>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</si>
  <si>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</si>
  <si>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</si>
  <si>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</si>
  <si>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</si>
  <si>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</si>
  <si>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</si>
  <si>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</si>
  <si>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</si>
  <si>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</si>
  <si>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</si>
  <si>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</si>
  <si>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</si>
  <si>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</si>
  <si>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</si>
  <si>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</si>
  <si>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</si>
  <si>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</si>
  <si>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</si>
  <si>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</si>
  <si>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</si>
  <si>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</si>
  <si>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</si>
  <si>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</si>
  <si>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</si>
  <si>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</si>
  <si>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</si>
  <si>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</si>
  <si>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</si>
  <si>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</si>
  <si>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</si>
  <si>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</si>
  <si>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</si>
  <si>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</si>
  <si>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</si>
  <si>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</si>
  <si>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</si>
  <si>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</si>
  <si>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</si>
  <si>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</si>
  <si>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</si>
  <si>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</si>
  <si>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</si>
  <si>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</si>
  <si>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</si>
  <si>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</si>
  <si>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</si>
  <si>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</si>
  <si>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</si>
  <si>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</si>
  <si>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</si>
  <si>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</si>
  <si>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</si>
  <si>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</si>
  <si>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</si>
  <si>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</si>
  <si>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</si>
  <si>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</si>
  <si>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</si>
  <si>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</si>
  <si>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</si>
  <si>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</si>
  <si>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</si>
  <si>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</si>
  <si>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</si>
  <si>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</si>
  <si>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</si>
  <si>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</si>
  <si>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</si>
  <si>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</si>
  <si>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</si>
  <si>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</si>
  <si>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</si>
  <si>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</si>
  <si>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</si>
  <si>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</si>
  <si>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</si>
  <si>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</si>
  <si>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</si>
  <si>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</si>
  <si>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</si>
  <si>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</si>
  <si>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</si>
  <si>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</si>
  <si>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</si>
  <si>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</si>
  <si>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</si>
  <si>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</si>
  <si>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</si>
  <si>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</si>
  <si>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</si>
  <si>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</si>
  <si>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</si>
  <si>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</si>
  <si>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</si>
  <si>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</si>
  <si>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</si>
  <si>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</si>
  <si>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</si>
  <si>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</si>
  <si>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</si>
  <si>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</si>
  <si>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</si>
  <si>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</si>
  <si>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</si>
  <si>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</si>
  <si>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</si>
  <si>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</si>
  <si>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</si>
  <si>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</si>
  <si>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</si>
  <si>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</si>
  <si>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</si>
  <si>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</si>
  <si>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</si>
  <si>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</si>
  <si>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</si>
  <si>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</si>
  <si>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</si>
  <si>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</si>
  <si>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</si>
  <si>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</si>
  <si>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</si>
  <si>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</si>
  <si>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</si>
  <si>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</si>
  <si>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</si>
  <si>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</si>
  <si>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</si>
  <si>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</si>
  <si>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</si>
  <si>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</si>
  <si>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</si>
  <si>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</si>
  <si>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</si>
  <si>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</si>
  <si>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</si>
  <si>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</si>
  <si>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</si>
  <si>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</si>
  <si>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</si>
  <si>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</si>
  <si>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</si>
  <si>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</si>
  <si>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</si>
  <si>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</si>
  <si>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</si>
  <si>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</si>
  <si>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</si>
  <si>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</si>
  <si>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</si>
  <si>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</si>
  <si>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</si>
  <si>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</si>
  <si>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</si>
  <si>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</si>
  <si>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</si>
  <si>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</si>
  <si>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</si>
  <si>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</si>
  <si>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</si>
  <si>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</si>
  <si>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</si>
  <si>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</si>
  <si>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</si>
  <si>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</si>
  <si>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</si>
  <si>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</si>
  <si>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</si>
  <si>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</si>
  <si>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</si>
  <si>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</si>
  <si>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</si>
  <si>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</si>
  <si>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</si>
  <si>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</si>
  <si>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</si>
  <si>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</si>
  <si>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</si>
  <si>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</si>
  <si>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</si>
  <si>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</si>
  <si>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</si>
  <si>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</si>
  <si>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</si>
  <si>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</si>
  <si>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</si>
  <si>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</si>
  <si>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</si>
  <si>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</si>
  <si>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</si>
  <si>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</si>
  <si>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</si>
  <si>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</si>
  <si>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</si>
  <si>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</si>
  <si>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</si>
  <si>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</si>
  <si>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</si>
  <si>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</si>
  <si>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</si>
  <si>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</si>
  <si>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</si>
  <si>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</si>
  <si>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</si>
  <si>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</si>
  <si>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</si>
  <si>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</si>
  <si>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</si>
  <si>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</si>
  <si>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</si>
  <si>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</si>
  <si>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</si>
  <si>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</si>
  <si>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</si>
  <si>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</si>
  <si>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</si>
  <si>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</si>
  <si>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</si>
  <si>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</si>
  <si>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</si>
  <si>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</si>
  <si>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</si>
  <si>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</si>
  <si>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</si>
  <si>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</si>
  <si>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</si>
  <si>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</si>
  <si>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</si>
  <si>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</si>
  <si>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</si>
  <si>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</si>
  <si>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</si>
  <si>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</si>
  <si>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</si>
  <si>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</si>
  <si>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</si>
  <si>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</si>
  <si>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</si>
  <si>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</si>
  <si>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</si>
  <si>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</si>
  <si>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</si>
  <si>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</si>
  <si>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</si>
  <si>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</si>
  <si>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</si>
  <si>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</si>
  <si>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</si>
  <si>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</si>
  <si>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</si>
  <si>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</si>
  <si>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</si>
  <si>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</si>
  <si>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</si>
  <si>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</si>
  <si>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</si>
  <si>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</si>
  <si>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</si>
  <si>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</si>
  <si>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</si>
  <si>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</si>
  <si>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</si>
  <si>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</si>
  <si>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</si>
  <si>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</si>
  <si>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</si>
  <si>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</si>
  <si>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</si>
  <si>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</si>
  <si>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</si>
  <si>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</si>
  <si>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</si>
  <si>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</si>
  <si>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</si>
  <si>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</si>
  <si>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</si>
  <si>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</si>
  <si>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</si>
  <si>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</si>
  <si>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</si>
  <si>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</si>
  <si>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</si>
  <si>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</si>
  <si>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</si>
  <si>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</si>
  <si>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</si>
  <si>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</si>
  <si>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</si>
  <si>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</si>
  <si>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</si>
  <si>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</si>
  <si>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</si>
  <si>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</si>
  <si>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</si>
  <si>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</si>
  <si>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</si>
  <si>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</si>
  <si>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</si>
  <si>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</si>
  <si>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</si>
  <si>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</si>
  <si>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</si>
  <si>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</si>
  <si>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</si>
  <si>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</si>
  <si>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</si>
  <si>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</si>
  <si>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</si>
  <si>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</si>
  <si>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</si>
  <si>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</si>
  <si>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</si>
  <si>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</si>
  <si>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</si>
  <si>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</si>
  <si>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</si>
  <si>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</si>
  <si>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</si>
  <si>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</si>
  <si>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</si>
  <si>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</si>
  <si>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</si>
  <si>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</si>
  <si>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</si>
  <si>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</si>
  <si>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</si>
  <si>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</si>
  <si>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</si>
  <si>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</si>
  <si>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</si>
  <si>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</si>
  <si>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</si>
  <si>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</si>
  <si>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</si>
  <si>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</si>
  <si>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</si>
  <si>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</si>
  <si>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</si>
  <si>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</si>
  <si>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</si>
  <si>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</si>
  <si>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</si>
  <si>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</si>
  <si>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</si>
  <si>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</si>
  <si>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</si>
  <si>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</si>
  <si>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</si>
  <si>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</si>
  <si>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</si>
  <si>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</si>
  <si>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</si>
  <si>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</si>
  <si>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</si>
  <si>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</si>
  <si>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</si>
  <si>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</si>
  <si>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</si>
  <si>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</si>
  <si>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</si>
  <si>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</si>
  <si>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</si>
  <si>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</si>
  <si>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</si>
  <si>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</si>
  <si>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</si>
  <si>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</si>
  <si>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</si>
  <si>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</si>
  <si>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</si>
  <si>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</si>
  <si>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</si>
  <si>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</si>
  <si>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</si>
  <si>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</si>
  <si>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</si>
  <si>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</si>
  <si>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</si>
  <si>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</si>
  <si>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</si>
  <si>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</si>
  <si>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</si>
  <si>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</si>
  <si>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</si>
  <si>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</si>
  <si>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</si>
  <si>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</si>
  <si>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</si>
  <si>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</si>
  <si>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</si>
  <si>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</si>
  <si>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</si>
  <si>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</si>
  <si>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</si>
  <si>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</si>
  <si>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</si>
  <si>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</si>
  <si>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</si>
  <si>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</si>
  <si>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</si>
  <si>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</si>
  <si>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</si>
  <si>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</si>
  <si>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</si>
  <si>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</si>
  <si>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</si>
  <si>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</si>
  <si>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</si>
  <si>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</si>
  <si>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</si>
  <si>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</si>
  <si>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</si>
  <si>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</si>
  <si>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</si>
  <si>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</si>
  <si>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</si>
  <si>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</si>
  <si>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</si>
  <si>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</si>
  <si>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</si>
  <si>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</si>
  <si>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</si>
  <si>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</si>
  <si>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</si>
  <si>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</si>
  <si>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</si>
  <si>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</si>
  <si>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</si>
  <si>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</si>
  <si>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</si>
  <si>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</si>
  <si>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</si>
  <si>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</si>
  <si>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</si>
  <si>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</si>
  <si>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</si>
  <si>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</si>
  <si>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</si>
  <si>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</si>
  <si>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</si>
  <si>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</si>
  <si>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</si>
  <si>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</si>
  <si>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</si>
  <si>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</si>
  <si>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</si>
  <si>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</si>
  <si>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</si>
  <si>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</si>
  <si>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</si>
  <si>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</si>
  <si>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</si>
  <si>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</si>
  <si>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</si>
  <si>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</si>
  <si>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</si>
  <si>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</si>
  <si>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</si>
  <si>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</si>
  <si>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</si>
  <si>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</si>
  <si>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</si>
  <si>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</si>
  <si>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</si>
  <si>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</si>
  <si>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</si>
  <si>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</si>
  <si>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</si>
  <si>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</si>
  <si>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</si>
  <si>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</si>
  <si>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</si>
  <si>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</si>
  <si>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</si>
  <si>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</si>
  <si>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</si>
  <si>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</si>
  <si>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</si>
  <si>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</si>
  <si>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</si>
  <si>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</si>
  <si>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</si>
  <si>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</si>
  <si>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</si>
  <si>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</si>
  <si>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</si>
  <si>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</si>
  <si>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</si>
  <si>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</si>
  <si>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</si>
  <si>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</si>
  <si>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</si>
  <si>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</si>
  <si>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</si>
  <si>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</si>
  <si>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</si>
  <si>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</si>
  <si>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</si>
  <si>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</si>
  <si>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</si>
  <si>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</si>
  <si>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</si>
  <si>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</si>
  <si>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</si>
  <si>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</si>
  <si>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</si>
  <si>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</si>
  <si>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</si>
  <si>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</si>
  <si>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</si>
  <si>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</si>
  <si>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</si>
  <si>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</si>
  <si>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</si>
  <si>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</si>
  <si>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</si>
  <si>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</si>
  <si>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</si>
  <si>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</si>
  <si>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</si>
  <si>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</si>
  <si>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</si>
  <si>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</si>
  <si>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</si>
  <si>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</si>
  <si>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</si>
  <si>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</si>
  <si>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</si>
  <si>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</si>
  <si>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</si>
  <si>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</si>
  <si>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</si>
  <si>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</si>
  <si>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</si>
  <si>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</si>
  <si>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</si>
  <si>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</si>
  <si>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</si>
  <si>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</si>
  <si>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</si>
  <si>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</si>
  <si>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</si>
  <si>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</si>
  <si>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</si>
  <si>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</si>
  <si>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</si>
  <si>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</si>
  <si>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</si>
  <si>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</si>
  <si>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</si>
  <si>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</si>
  <si>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</si>
  <si>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</si>
  <si>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</si>
  <si>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</si>
  <si>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</si>
  <si>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</si>
  <si>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</si>
  <si>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</si>
  <si>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</si>
  <si>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</si>
  <si>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</si>
  <si>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</si>
  <si>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</si>
  <si>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</si>
  <si>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</si>
  <si>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</si>
  <si>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</si>
  <si>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</si>
  <si>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</si>
  <si>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</si>
  <si>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</si>
  <si>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</si>
  <si>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</si>
  <si>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</si>
  <si>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</si>
  <si>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</si>
  <si>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</si>
  <si>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</si>
  <si>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</si>
  <si>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</si>
  <si>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</si>
  <si>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</si>
  <si>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</si>
  <si>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</si>
  <si>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</si>
  <si>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</si>
  <si>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</si>
  <si>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</si>
  <si>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</si>
  <si>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</si>
  <si>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</si>
  <si>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</si>
  <si>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</si>
  <si>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</si>
  <si>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</si>
  <si>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</si>
  <si>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</si>
  <si>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</si>
  <si>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</si>
  <si>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</si>
  <si>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</si>
  <si>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</si>
  <si>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</si>
  <si>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</si>
  <si>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</si>
  <si>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</si>
  <si>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</si>
  <si>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</si>
  <si>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</si>
  <si>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</si>
  <si>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</si>
  <si>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</si>
  <si>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</si>
  <si>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</si>
  <si>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</si>
  <si>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</si>
  <si>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</si>
  <si>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</si>
  <si>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</si>
  <si>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</si>
  <si>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</si>
  <si>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</si>
  <si>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</si>
  <si>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</si>
  <si>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</si>
  <si>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</si>
  <si>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</si>
  <si>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</si>
  <si>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</si>
  <si>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</si>
  <si>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</si>
  <si>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</si>
  <si>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</si>
  <si>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</si>
  <si>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</si>
  <si>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</si>
  <si>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</si>
  <si>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</si>
  <si>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</si>
  <si>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</si>
  <si>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</si>
  <si>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</si>
  <si>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</si>
  <si>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</si>
  <si>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</si>
  <si>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</si>
  <si>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</si>
  <si>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</si>
  <si>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</si>
  <si>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</si>
  <si>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</si>
  <si>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</si>
  <si>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</si>
  <si>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</si>
  <si>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</si>
  <si>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</si>
  <si>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</si>
  <si>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</si>
  <si>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</si>
  <si>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</si>
  <si>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</si>
  <si>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</si>
  <si>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</si>
  <si>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</si>
  <si>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</si>
  <si>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</si>
  <si>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</si>
  <si>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</si>
  <si>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</si>
  <si>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</si>
  <si>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</si>
  <si>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</si>
  <si>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</si>
  <si>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</si>
  <si>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</si>
  <si>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</si>
  <si>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</si>
  <si>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</si>
  <si>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</si>
  <si>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</si>
  <si>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</si>
  <si>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</si>
  <si>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</si>
  <si>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</si>
  <si>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</si>
  <si>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</si>
  <si>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</si>
  <si>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</si>
  <si>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</si>
  <si>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</si>
  <si>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</si>
  <si>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</si>
  <si>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</si>
  <si>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</si>
  <si>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</si>
  <si>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</si>
  <si>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</si>
  <si>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</si>
  <si>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</si>
  <si>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</si>
  <si>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</si>
  <si>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</si>
  <si>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</si>
  <si>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</si>
  <si>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</si>
  <si>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</si>
  <si>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</si>
  <si>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</si>
  <si>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</si>
  <si>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</si>
  <si>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</si>
  <si>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</si>
  <si>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</si>
  <si>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</si>
  <si>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</si>
  <si>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</si>
  <si>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</si>
  <si>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</si>
  <si>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</si>
  <si>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</si>
  <si>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</si>
  <si>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</si>
  <si>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</si>
  <si>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</si>
  <si>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</si>
  <si>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</si>
  <si>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</si>
  <si>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</si>
  <si>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</si>
  <si>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</si>
  <si>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</si>
  <si>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</si>
  <si>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</si>
  <si>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</si>
  <si>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</si>
  <si>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</si>
  <si>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</si>
  <si>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</si>
  <si>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</si>
  <si>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</si>
  <si>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</si>
  <si>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</si>
  <si>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</si>
  <si>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</si>
  <si>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</si>
  <si>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</si>
  <si>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</si>
  <si>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</si>
  <si>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</si>
  <si>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</si>
  <si>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</si>
  <si>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</si>
  <si>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</si>
  <si>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</si>
  <si>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</si>
  <si>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</si>
  <si>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</si>
  <si>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</si>
  <si>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</si>
  <si>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</si>
  <si>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</si>
  <si>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</si>
  <si>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</si>
  <si>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</si>
  <si>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</si>
  <si>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</si>
  <si>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</si>
  <si>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</si>
  <si>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</si>
  <si>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</si>
  <si>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</si>
  <si>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</si>
  <si>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</si>
  <si>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</si>
  <si>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</si>
  <si>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</si>
  <si>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</si>
  <si>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</si>
  <si>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</si>
  <si>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</si>
  <si>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</si>
  <si>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</si>
  <si>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</si>
  <si>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</si>
  <si>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</si>
  <si>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</si>
  <si>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</si>
  <si>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</si>
  <si>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</si>
  <si>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</si>
  <si>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</si>
  <si>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</si>
  <si>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</si>
  <si>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</si>
  <si>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</si>
  <si>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</si>
  <si>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</si>
  <si>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</si>
  <si>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</si>
  <si>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</si>
  <si>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</si>
  <si>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</si>
  <si>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</si>
  <si>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</si>
  <si>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</si>
  <si>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</si>
  <si>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</si>
  <si>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</si>
  <si>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</si>
  <si>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</si>
  <si>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</si>
  <si>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</si>
  <si>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</si>
  <si>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</si>
  <si>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</si>
  <si>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</si>
  <si>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</si>
  <si>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</si>
  <si>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</si>
  <si>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</si>
  <si>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</si>
  <si>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</si>
  <si>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</si>
  <si>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</si>
  <si>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</si>
  <si>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</si>
  <si>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</si>
  <si>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</si>
  <si>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</si>
  <si>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</si>
  <si>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</si>
  <si>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</si>
  <si>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</si>
  <si>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</si>
  <si>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</si>
  <si>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</si>
  <si>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</si>
  <si>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</si>
  <si>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</si>
  <si>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</si>
  <si>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</si>
  <si>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</si>
  <si>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</si>
  <si>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</si>
  <si>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</si>
  <si>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</si>
  <si>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</si>
  <si>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</si>
  <si>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</si>
  <si>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</si>
  <si>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</si>
  <si>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</si>
  <si>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</si>
  <si>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</si>
  <si>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</si>
  <si>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</si>
  <si>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</si>
  <si>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</si>
  <si>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</si>
  <si>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</si>
  <si>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</si>
  <si>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</si>
  <si>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</si>
  <si>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</si>
  <si>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</si>
  <si>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</si>
  <si>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</si>
  <si>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</si>
  <si>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</si>
  <si>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</si>
  <si>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</si>
  <si>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</si>
  <si>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</si>
  <si>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</si>
  <si>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</si>
  <si>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</si>
  <si>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</si>
  <si>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</si>
  <si>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</si>
  <si>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</si>
  <si>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</si>
  <si>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</si>
  <si>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</si>
  <si>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</si>
  <si>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</si>
  <si>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</si>
  <si>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</si>
  <si>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</si>
  <si>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</si>
  <si>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</si>
  <si>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</si>
  <si>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</si>
  <si>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</si>
  <si>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</si>
  <si>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</si>
  <si>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</si>
  <si>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</si>
  <si>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</si>
  <si>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</si>
  <si>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</si>
  <si>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</si>
  <si>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</si>
  <si>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</si>
  <si>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</si>
  <si>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</si>
  <si>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</si>
  <si>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</si>
  <si>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</si>
  <si>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</si>
  <si>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</si>
  <si>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</si>
  <si>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</si>
  <si>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</si>
  <si>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</si>
  <si>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</si>
  <si>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</si>
  <si>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</si>
  <si>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</si>
  <si>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</si>
  <si>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</si>
  <si>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</si>
  <si>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</si>
  <si>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</si>
  <si>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</si>
  <si>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</si>
  <si>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</si>
  <si>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</si>
  <si>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</si>
  <si>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</si>
  <si>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</si>
  <si>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</si>
  <si>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</si>
  <si>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</si>
  <si>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</si>
  <si>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</si>
  <si>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</si>
  <si>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</si>
  <si>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</si>
  <si>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</si>
  <si>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</si>
  <si>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</si>
  <si>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</si>
  <si>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</si>
  <si>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</si>
  <si>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</si>
  <si>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</si>
  <si>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</si>
  <si>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</si>
  <si>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</si>
  <si>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</si>
  <si>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</si>
  <si>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</si>
  <si>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</si>
  <si>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</si>
  <si>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</si>
  <si>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</si>
  <si>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</si>
  <si>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</si>
  <si>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</si>
  <si>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</si>
  <si>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</si>
  <si>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</si>
  <si>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</si>
  <si>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</si>
  <si>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</si>
  <si>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</si>
  <si>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</si>
  <si>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</si>
  <si>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</si>
  <si>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</si>
  <si>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</si>
  <si>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</si>
  <si>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</si>
  <si>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</si>
  <si>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</si>
  <si>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</si>
  <si>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</si>
  <si>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</si>
  <si>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</si>
  <si>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</si>
  <si>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</si>
  <si>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</si>
  <si>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</si>
  <si>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</si>
  <si>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</si>
  <si>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</si>
  <si>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</si>
  <si>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</si>
  <si>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</si>
  <si>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</si>
  <si>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</si>
  <si>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</si>
  <si>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</si>
  <si>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</si>
  <si>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</si>
  <si>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</si>
  <si>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</si>
  <si>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</si>
  <si>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</si>
  <si>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</si>
  <si>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</si>
  <si>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</si>
  <si>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</si>
  <si>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</si>
  <si>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</si>
  <si>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</si>
  <si>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</si>
  <si>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</si>
  <si>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</si>
  <si>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</si>
  <si>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</si>
  <si>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</si>
  <si>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</si>
  <si>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</si>
  <si>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</si>
  <si>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</si>
  <si>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</si>
  <si>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</si>
  <si>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</si>
  <si>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</si>
  <si>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</si>
  <si>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</si>
  <si>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</si>
  <si>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</si>
  <si>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</si>
  <si>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</si>
  <si>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</si>
  <si>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</si>
  <si>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</si>
  <si>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</si>
  <si>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</si>
  <si>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</si>
  <si>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</si>
  <si>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</si>
  <si>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</si>
  <si>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</si>
  <si>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</si>
  <si>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</si>
  <si>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</si>
  <si>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</si>
  <si>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</si>
  <si>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</si>
  <si>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</si>
  <si>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</si>
  <si>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</si>
  <si>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</si>
  <si>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</si>
  <si>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</si>
  <si>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</si>
  <si>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</si>
  <si>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</si>
  <si>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</si>
  <si>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</si>
  <si>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</si>
  <si>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</si>
  <si>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</si>
  <si>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</si>
  <si>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</si>
  <si>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</si>
  <si>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</si>
  <si>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</si>
  <si>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</si>
  <si>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</si>
  <si>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</si>
  <si>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</si>
  <si>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</si>
  <si>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</si>
  <si>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</si>
  <si>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</si>
  <si>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</si>
  <si>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</si>
  <si>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</si>
  <si>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</si>
  <si>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</si>
  <si>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</si>
  <si>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</si>
  <si>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</si>
  <si>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</si>
  <si>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</si>
  <si>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</si>
  <si>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</si>
  <si>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</si>
  <si>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</si>
  <si>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</si>
  <si>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</si>
  <si>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</si>
  <si>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</si>
  <si>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</si>
  <si>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</si>
  <si>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</si>
  <si>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</si>
  <si>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</si>
  <si>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</si>
  <si>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</si>
  <si>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</si>
  <si>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</si>
  <si>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</si>
  <si>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</si>
  <si>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</si>
  <si>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</si>
  <si>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</si>
  <si>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</si>
  <si>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</si>
  <si>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</si>
  <si>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</si>
  <si>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</si>
  <si>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</si>
  <si>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</si>
  <si>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</si>
  <si>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</si>
  <si>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</si>
  <si>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</si>
  <si>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</si>
  <si>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</si>
  <si>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</si>
  <si>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</si>
  <si>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</si>
  <si>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</si>
  <si>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</si>
  <si>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</si>
  <si>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</si>
  <si>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</si>
  <si>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</si>
  <si>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</si>
  <si>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</si>
  <si>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</si>
  <si>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</si>
  <si>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</si>
  <si>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</si>
  <si>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</si>
  <si>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</si>
  <si>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</si>
  <si>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</si>
  <si>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</si>
  <si>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</si>
  <si>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</si>
  <si>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</si>
  <si>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</si>
  <si>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</si>
  <si>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</si>
  <si>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</si>
  <si>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</si>
  <si>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</si>
  <si>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</si>
  <si>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</si>
  <si>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</si>
  <si>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</si>
  <si>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</si>
  <si>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</si>
  <si>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</si>
  <si>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</si>
  <si>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</si>
  <si>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</si>
  <si>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</si>
  <si>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</si>
  <si>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</si>
  <si>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</si>
  <si>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</si>
  <si>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</si>
  <si>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</si>
  <si>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</si>
  <si>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</si>
  <si>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</si>
  <si>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</si>
  <si>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</si>
  <si>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</si>
  <si>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</si>
  <si>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</si>
  <si>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</si>
  <si>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</si>
  <si>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</si>
  <si>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</si>
  <si>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</si>
  <si>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</si>
  <si>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</si>
  <si>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</si>
  <si>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</si>
  <si>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</si>
  <si>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</si>
  <si>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</si>
  <si>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</si>
  <si>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</si>
  <si>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</si>
  <si>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</si>
  <si>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</si>
  <si>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</si>
  <si>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</si>
  <si>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</si>
  <si>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</si>
  <si>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</si>
  <si>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</si>
  <si>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</si>
  <si>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</si>
  <si>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</si>
  <si>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</si>
  <si>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</si>
  <si>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</si>
  <si>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</si>
  <si>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</si>
  <si>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</si>
  <si>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</si>
  <si>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</si>
  <si>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</si>
  <si>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</si>
  <si>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</si>
  <si>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</si>
  <si>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</si>
  <si>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</si>
  <si>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</si>
  <si>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</si>
  <si>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</si>
  <si>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</si>
  <si>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</si>
  <si>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</si>
  <si>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</si>
  <si>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</si>
  <si>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</si>
  <si>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</si>
  <si>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</si>
  <si>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</si>
  <si>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</si>
  <si>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</si>
  <si>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</si>
  <si>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</si>
  <si>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</si>
  <si>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</si>
  <si>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</si>
  <si>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</si>
  <si>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</si>
  <si>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</si>
  <si>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</si>
  <si>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</si>
  <si>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</si>
  <si>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</si>
  <si>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</si>
  <si>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</si>
  <si>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</si>
  <si>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</si>
  <si>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</si>
  <si>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</si>
  <si>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</si>
  <si>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</si>
  <si>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</si>
  <si>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</si>
  <si>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</si>
  <si>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</si>
  <si>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</si>
  <si>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</si>
  <si>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</si>
  <si>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</si>
  <si>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</si>
  <si>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</si>
  <si>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</si>
  <si>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</si>
  <si>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</si>
  <si>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</si>
  <si>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</si>
  <si>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</si>
  <si>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</si>
  <si>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</si>
  <si>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</si>
  <si>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</si>
  <si>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</si>
  <si>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</si>
  <si>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</si>
  <si>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</si>
  <si>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</si>
  <si>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</si>
  <si>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</si>
  <si>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</si>
  <si>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</si>
  <si>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</si>
  <si>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</si>
  <si>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</si>
  <si>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</si>
  <si>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</si>
  <si>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</si>
  <si>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</si>
  <si>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</si>
  <si>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</si>
  <si>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</si>
  <si>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</si>
  <si>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</si>
  <si>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</si>
  <si>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</si>
  <si>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</si>
  <si>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</si>
  <si>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</si>
  <si>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</si>
  <si>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</si>
  <si>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</si>
  <si>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</si>
  <si>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</si>
  <si>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</si>
  <si>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</si>
  <si>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</si>
  <si>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</si>
  <si>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</si>
  <si>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</si>
  <si>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</si>
  <si>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</si>
  <si>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</si>
  <si>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</si>
  <si>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</si>
  <si>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</si>
  <si>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</si>
  <si>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</si>
  <si>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</si>
  <si>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</si>
  <si>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</si>
  <si>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</si>
  <si>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</si>
  <si>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</si>
  <si>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</si>
  <si>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</si>
  <si>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</si>
  <si>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</si>
  <si>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</si>
  <si>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</si>
  <si>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</si>
  <si>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</si>
  <si>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</si>
  <si>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</si>
  <si>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</si>
  <si>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</si>
  <si>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</si>
  <si>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</si>
  <si>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</si>
  <si>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</si>
  <si>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</si>
  <si>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</si>
  <si>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</si>
  <si>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</si>
  <si>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</si>
  <si>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</si>
  <si>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</si>
  <si>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</si>
  <si>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</si>
  <si>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</si>
  <si>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</si>
  <si>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</si>
  <si>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</si>
  <si>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</si>
  <si>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</si>
  <si>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</si>
  <si>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</si>
  <si>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</si>
  <si>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</si>
  <si>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</si>
  <si>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</si>
  <si>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</si>
  <si>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</si>
  <si>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</si>
  <si>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</si>
  <si>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</si>
  <si>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</si>
  <si>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</si>
  <si>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</si>
  <si>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</si>
  <si>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</si>
  <si>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</si>
  <si>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</si>
  <si>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</si>
  <si>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</si>
  <si>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</si>
  <si>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</si>
  <si>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</si>
  <si>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</si>
  <si>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</si>
  <si>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</si>
  <si>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</si>
  <si>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</si>
  <si>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</si>
  <si>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</si>
  <si>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</si>
  <si>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</si>
  <si>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</si>
  <si>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</si>
  <si>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</si>
  <si>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</si>
  <si>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</si>
  <si>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</si>
  <si>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</si>
  <si>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</si>
  <si>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</si>
  <si>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</si>
  <si>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</si>
  <si>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</si>
  <si>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</si>
  <si>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</si>
  <si>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</si>
  <si>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</si>
  <si>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</si>
  <si>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</si>
  <si>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</si>
  <si>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</si>
  <si>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</si>
  <si>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</si>
  <si>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</si>
  <si>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</si>
  <si>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</si>
  <si>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</si>
  <si>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</si>
  <si>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</si>
  <si>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</si>
  <si>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</si>
  <si>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</si>
  <si>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</si>
  <si>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</si>
  <si>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</si>
  <si>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</si>
  <si>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</si>
  <si>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</si>
  <si>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</si>
  <si>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</si>
  <si>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</si>
  <si>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</si>
  <si>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</si>
  <si>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</si>
  <si>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</si>
  <si>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</si>
  <si>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</si>
  <si>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</si>
  <si>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</si>
  <si>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</si>
  <si>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</si>
  <si>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</si>
  <si>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</si>
  <si>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</si>
  <si>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</si>
  <si>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</si>
  <si>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</si>
  <si>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</si>
  <si>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</si>
  <si>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</si>
  <si>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</si>
  <si>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</si>
  <si>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</si>
  <si>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</si>
  <si>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</si>
  <si>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</si>
  <si>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</si>
  <si>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</si>
  <si>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</si>
  <si>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</si>
  <si>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</si>
  <si>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</si>
  <si>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</si>
  <si>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</si>
  <si>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</si>
  <si>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</si>
  <si>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</si>
  <si>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</si>
  <si>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</si>
  <si>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</si>
  <si>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</si>
  <si>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</si>
  <si>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</si>
  <si>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</si>
  <si>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</si>
  <si>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</si>
  <si>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</si>
  <si>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</si>
  <si>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</si>
  <si>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</si>
  <si>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</si>
  <si>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</si>
  <si>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</si>
  <si>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</si>
  <si>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</si>
  <si>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</si>
  <si>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</si>
  <si>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</si>
  <si>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</si>
  <si>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</si>
  <si>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</si>
  <si>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</si>
  <si>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</si>
  <si>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</si>
  <si>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</si>
  <si>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</si>
  <si>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</si>
  <si>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</si>
  <si>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</si>
  <si>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</si>
  <si>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</si>
  <si>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</si>
  <si>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</si>
  <si>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</si>
  <si>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</si>
  <si>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</si>
  <si>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</si>
  <si>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</si>
  <si>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</si>
  <si>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</si>
  <si>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</si>
  <si>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</si>
  <si>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</si>
  <si>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</si>
  <si>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</si>
  <si>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</si>
  <si>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</si>
  <si>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</si>
  <si>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</si>
  <si>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</si>
  <si>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</si>
  <si>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</si>
  <si>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</si>
  <si>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</si>
  <si>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</si>
  <si>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</si>
  <si>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</si>
  <si>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</si>
  <si>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</si>
  <si>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</si>
  <si>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</si>
  <si>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</si>
  <si>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</si>
  <si>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</si>
  <si>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</si>
  <si>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</si>
  <si>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</si>
  <si>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</si>
  <si>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</si>
  <si>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</si>
  <si>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</si>
  <si>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</si>
  <si>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</si>
  <si>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</si>
  <si>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</si>
  <si>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</si>
  <si>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</si>
  <si>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</si>
  <si>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</si>
  <si>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</si>
  <si>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</si>
  <si>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</si>
  <si>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</si>
  <si>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</si>
  <si>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</si>
  <si>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</si>
  <si>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</si>
  <si>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</si>
  <si>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</si>
  <si>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</si>
  <si>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</si>
  <si>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</si>
  <si>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</si>
  <si>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</si>
  <si>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</si>
  <si>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</si>
  <si>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</si>
  <si>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</si>
  <si>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</si>
  <si>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</si>
  <si>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</si>
  <si>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</si>
  <si>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</si>
  <si>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</si>
  <si>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</si>
  <si>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</si>
  <si>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</si>
  <si>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</si>
  <si>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</si>
  <si>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</si>
  <si>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</si>
  <si>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</si>
  <si>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</si>
  <si>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</si>
  <si>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</si>
  <si>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</si>
  <si>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</si>
  <si>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</si>
  <si>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</si>
  <si>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</si>
  <si>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</si>
  <si>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</si>
  <si>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</si>
  <si>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</si>
  <si>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</si>
  <si>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</si>
  <si>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</si>
  <si>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</si>
  <si>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</si>
  <si>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</si>
  <si>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</si>
  <si>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</si>
  <si>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</si>
  <si>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</si>
  <si>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</si>
  <si>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</si>
  <si>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</si>
  <si>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</si>
  <si>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</si>
  <si>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</si>
  <si>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</si>
  <si>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</si>
  <si>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</si>
  <si>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</si>
  <si>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</si>
  <si>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</si>
  <si>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</si>
  <si>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</si>
  <si>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</si>
  <si>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</si>
  <si>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</si>
  <si>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</si>
  <si>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</si>
  <si>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</si>
  <si>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</si>
  <si>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</si>
  <si>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</si>
  <si>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</si>
  <si>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</si>
  <si>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</si>
  <si>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</si>
  <si>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</si>
  <si>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</si>
  <si>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</si>
  <si>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</si>
  <si>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</si>
  <si>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</si>
  <si>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</si>
  <si>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</si>
  <si>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</si>
  <si>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</si>
  <si>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</si>
  <si>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</si>
  <si>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</si>
  <si>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</si>
  <si>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</si>
  <si>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</si>
  <si>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</si>
  <si>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</si>
  <si>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</si>
  <si>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</si>
  <si>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</si>
  <si>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</si>
  <si>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</si>
  <si>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</si>
  <si>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</si>
  <si>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</si>
  <si>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</si>
  <si>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</si>
  <si>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</si>
  <si>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</si>
  <si>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</si>
  <si>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</si>
  <si>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</si>
  <si>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</si>
  <si>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</si>
  <si>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</si>
  <si>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</si>
  <si>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</si>
  <si>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</si>
  <si>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</si>
  <si>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</si>
  <si>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</si>
  <si>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</si>
  <si>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</si>
  <si>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</si>
  <si>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</si>
  <si>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</si>
  <si>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</si>
  <si>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</si>
  <si>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</si>
  <si>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</si>
  <si>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</si>
  <si>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</si>
  <si>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</si>
  <si>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</si>
  <si>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</si>
  <si>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</si>
  <si>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</si>
  <si>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</si>
  <si>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</si>
  <si>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</si>
  <si>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</si>
  <si>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</si>
  <si>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</si>
  <si>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</si>
  <si>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</si>
  <si>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</si>
  <si>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</si>
  <si>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</si>
  <si>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</si>
  <si>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</si>
  <si>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</si>
  <si>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</si>
  <si>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</si>
  <si>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</si>
  <si>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</si>
  <si>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</si>
  <si>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</si>
  <si>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</si>
  <si>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</si>
  <si>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</si>
  <si>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</si>
  <si>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</si>
  <si>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</si>
  <si>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</si>
  <si>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</si>
  <si>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</si>
  <si>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</si>
  <si>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</si>
  <si>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</si>
  <si>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</si>
  <si>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</si>
  <si>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</si>
  <si>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</si>
  <si>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</si>
  <si>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</si>
  <si>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</si>
  <si>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</si>
  <si>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</si>
  <si>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</si>
  <si>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</si>
  <si>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</si>
  <si>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</si>
  <si>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</si>
  <si>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</si>
  <si>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</si>
  <si>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</si>
  <si>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</si>
  <si>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</si>
  <si>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</si>
  <si>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</si>
  <si>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</si>
  <si>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</si>
  <si>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</si>
  <si>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</si>
  <si>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</si>
  <si>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</si>
  <si>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</si>
  <si>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</si>
  <si>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</si>
  <si>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</si>
  <si>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</si>
  <si>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</si>
  <si>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</si>
  <si>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</si>
  <si>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</si>
  <si>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</si>
  <si>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</si>
  <si>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</si>
  <si>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</si>
  <si>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</si>
  <si>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</si>
  <si>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</si>
  <si>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</si>
  <si>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</si>
  <si>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</si>
  <si>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</si>
  <si>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</si>
  <si>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</si>
  <si>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</si>
  <si>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</si>
  <si>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</si>
  <si>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</si>
  <si>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</si>
  <si>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</si>
  <si>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</si>
  <si>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</si>
  <si>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</si>
  <si>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</si>
  <si>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</si>
  <si>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</si>
  <si>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</si>
  <si>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</si>
  <si>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</si>
  <si>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</si>
  <si>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</si>
  <si>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</si>
  <si>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</si>
  <si>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</si>
  <si>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</si>
  <si>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</si>
  <si>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</si>
  <si>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</si>
  <si>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</si>
  <si>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</si>
  <si>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</si>
  <si>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</si>
  <si>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</si>
  <si>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</si>
  <si>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</si>
  <si>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</si>
  <si>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</si>
  <si>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</si>
  <si>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</si>
  <si>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</si>
  <si>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</si>
  <si>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</si>
  <si>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</si>
  <si>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</si>
  <si>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</si>
  <si>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</si>
  <si>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</si>
  <si>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</si>
  <si>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</si>
  <si>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</si>
  <si>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</si>
  <si>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</si>
  <si>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</si>
  <si>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</si>
  <si>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</si>
  <si>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</si>
  <si>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</si>
  <si>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</si>
  <si>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</si>
  <si>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</si>
  <si>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</si>
  <si>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</si>
  <si>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</si>
  <si>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</si>
  <si>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</si>
  <si>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</si>
  <si>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</si>
  <si>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</si>
  <si>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</si>
  <si>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</si>
  <si>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</si>
  <si>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</si>
  <si>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</si>
  <si>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</si>
  <si>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</si>
  <si>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</si>
  <si>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</si>
  <si>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</si>
  <si>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</si>
  <si>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</si>
  <si>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</si>
  <si>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</si>
  <si>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</si>
  <si>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</si>
  <si>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</si>
  <si>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</si>
  <si>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</si>
  <si>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</si>
  <si>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</si>
  <si>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</si>
  <si>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</si>
  <si>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</si>
  <si>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</si>
  <si>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</si>
  <si>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</si>
  <si>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</si>
  <si>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</si>
  <si>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</si>
  <si>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</si>
  <si>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</si>
  <si>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</si>
  <si>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</si>
  <si>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</si>
  <si>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</si>
  <si>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</si>
  <si>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</si>
  <si>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</si>
  <si>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</si>
  <si>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</si>
  <si>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</si>
  <si>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</si>
  <si>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</si>
  <si>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</si>
  <si>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</si>
  <si>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</si>
  <si>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</si>
  <si>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</si>
  <si>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</si>
  <si>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</si>
  <si>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</si>
  <si>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</si>
  <si>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</si>
  <si>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</si>
  <si>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</si>
  <si>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</si>
  <si>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</si>
  <si>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</si>
  <si>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</si>
  <si>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</si>
  <si>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</si>
  <si>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</si>
  <si>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</si>
  <si>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</si>
  <si>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</si>
  <si>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</si>
  <si>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</si>
  <si>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</si>
  <si>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</si>
  <si>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</si>
  <si>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</si>
  <si>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</si>
  <si>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</si>
  <si>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</si>
  <si>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</si>
  <si>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</si>
  <si>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</si>
  <si>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</si>
  <si>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</si>
  <si>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</si>
  <si>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</si>
  <si>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</si>
  <si>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</si>
  <si>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</si>
  <si>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</si>
  <si>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</si>
  <si>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</si>
  <si>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</si>
  <si>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</si>
  <si>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</si>
  <si>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</si>
  <si>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</si>
  <si>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</si>
  <si>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</si>
  <si>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</si>
  <si>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</si>
  <si>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</si>
  <si>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</si>
  <si>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</si>
  <si>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</si>
  <si>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</si>
  <si>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</si>
  <si>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</si>
  <si>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</si>
  <si>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</si>
  <si>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</si>
  <si>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</si>
  <si>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</si>
  <si>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</si>
  <si>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</si>
  <si>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</si>
  <si>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</si>
  <si>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</si>
  <si>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</si>
  <si>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</si>
  <si>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</si>
  <si>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</si>
  <si>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</si>
  <si>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</si>
  <si>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</si>
  <si>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</si>
  <si>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</si>
  <si>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</si>
  <si>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</si>
  <si>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</si>
  <si>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</si>
  <si>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</si>
  <si>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</si>
  <si>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</si>
  <si>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</si>
  <si>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</si>
  <si>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</si>
  <si>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</si>
  <si>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</si>
  <si>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</si>
  <si>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</si>
  <si>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</si>
  <si>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</si>
  <si>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</si>
  <si>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</si>
  <si>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</si>
  <si>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</si>
  <si>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</si>
  <si>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</si>
  <si>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</si>
  <si>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</si>
  <si>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</si>
  <si>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</si>
  <si>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</si>
  <si>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</si>
  <si>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</si>
  <si>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</si>
  <si>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</si>
  <si>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</si>
  <si>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</si>
  <si>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</si>
  <si>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</si>
  <si>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</si>
  <si>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</si>
  <si>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</si>
  <si>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</si>
  <si>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</si>
  <si>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</si>
  <si>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</si>
  <si>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</si>
  <si>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</si>
  <si>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</si>
  <si>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</si>
  <si>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</si>
  <si>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</si>
  <si>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</si>
  <si>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</si>
  <si>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</si>
  <si>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</si>
  <si>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</si>
  <si>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</si>
  <si>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</si>
  <si>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</si>
  <si>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</si>
  <si>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</si>
  <si>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</si>
  <si>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</si>
  <si>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</si>
  <si>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</si>
  <si>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</si>
  <si>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</si>
  <si>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</si>
  <si>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</si>
  <si>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</si>
  <si>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</si>
  <si>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</si>
  <si>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</si>
  <si>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</si>
  <si>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</si>
  <si>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</si>
  <si>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</si>
  <si>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</si>
  <si>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</si>
  <si>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</si>
  <si>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</si>
  <si>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</si>
  <si>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</si>
  <si>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</si>
  <si>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</si>
  <si>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</si>
  <si>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</si>
  <si>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</si>
  <si>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</si>
  <si>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</si>
  <si>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</si>
  <si>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</si>
  <si>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</si>
  <si>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</si>
  <si>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</si>
  <si>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</si>
  <si>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</si>
  <si>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</si>
  <si>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</si>
  <si>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</si>
  <si>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</si>
  <si>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</si>
  <si>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</si>
  <si>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</si>
  <si>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</si>
  <si>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</si>
  <si>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</si>
  <si>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</si>
  <si>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</si>
  <si>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</si>
  <si>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</si>
  <si>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</si>
  <si>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</si>
  <si>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</si>
  <si>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</si>
  <si>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</si>
  <si>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</si>
  <si>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</si>
  <si>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</si>
  <si>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</si>
  <si>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</si>
  <si>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</si>
  <si>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</si>
  <si>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</si>
  <si>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</si>
  <si>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</si>
  <si>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</si>
  <si>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</si>
  <si>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</si>
  <si>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</si>
  <si>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</si>
  <si>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</si>
  <si>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</si>
  <si>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</si>
  <si>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</si>
  <si>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</si>
  <si>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</si>
  <si>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</si>
  <si>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</si>
  <si>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</si>
  <si>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</si>
  <si>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</si>
  <si>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</si>
  <si>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</si>
  <si>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</si>
  <si>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</si>
  <si>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</si>
  <si>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</si>
  <si>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</si>
  <si>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</si>
  <si>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</si>
  <si>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</si>
  <si>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</si>
  <si>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</si>
  <si>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</si>
  <si>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</si>
  <si>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</si>
  <si>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</si>
  <si>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</si>
  <si>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</si>
  <si>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</si>
  <si>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</si>
  <si>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</si>
  <si>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</si>
  <si>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</si>
  <si>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</si>
  <si>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</si>
  <si>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</si>
  <si>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</si>
  <si>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</si>
  <si>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</si>
  <si>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</si>
  <si>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</si>
  <si>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</si>
  <si>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</si>
  <si>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</si>
  <si>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</si>
  <si>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</si>
  <si>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</si>
  <si>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</si>
  <si>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</si>
  <si>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</si>
  <si>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</si>
  <si>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</si>
  <si>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</si>
  <si>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</si>
  <si>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</si>
  <si>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</si>
  <si>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</si>
  <si>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</si>
  <si>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</si>
  <si>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</si>
  <si>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</si>
  <si>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</si>
  <si>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</si>
  <si>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</si>
  <si>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</si>
  <si>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</si>
  <si>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</si>
  <si>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</si>
  <si>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</si>
  <si>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</si>
  <si>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</si>
  <si>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</si>
  <si>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</si>
  <si>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</si>
  <si>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</si>
  <si>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</si>
  <si>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</si>
  <si>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</si>
  <si>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</si>
  <si>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</si>
  <si>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</si>
  <si>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</si>
  <si>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</si>
  <si>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</si>
  <si>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</si>
  <si>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</si>
  <si>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</si>
  <si>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</si>
  <si>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</si>
  <si>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</si>
  <si>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</si>
  <si>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</si>
  <si>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</si>
  <si>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</si>
  <si>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</si>
  <si>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</si>
  <si>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</si>
  <si>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</si>
  <si>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</si>
  <si>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</si>
  <si>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</si>
  <si>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</si>
  <si>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</si>
  <si>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</si>
  <si>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</si>
  <si>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</si>
  <si>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</si>
  <si>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</si>
  <si>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</si>
  <si>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</si>
  <si>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</si>
  <si>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</si>
  <si>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</si>
  <si>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</si>
  <si>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</si>
  <si>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</si>
  <si>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</si>
  <si>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</si>
  <si>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</si>
  <si>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</si>
  <si>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</si>
  <si>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</si>
  <si>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</si>
  <si>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</si>
  <si>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</si>
  <si>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</si>
  <si>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</si>
  <si>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</si>
  <si>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</si>
  <si>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</si>
  <si>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</si>
  <si>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</si>
  <si>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</si>
  <si>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</si>
  <si>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</si>
  <si>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</si>
  <si>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</si>
  <si>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</si>
  <si>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</si>
  <si>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</si>
  <si>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</si>
  <si>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</si>
  <si>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</si>
  <si>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</si>
  <si>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</si>
  <si>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</si>
  <si>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</si>
  <si>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</si>
  <si>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</si>
  <si>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</si>
  <si>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</si>
  <si>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</si>
  <si>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</si>
  <si>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</si>
  <si>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</si>
  <si>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</si>
  <si>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</si>
  <si>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</si>
  <si>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</si>
  <si>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</si>
  <si>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</si>
  <si>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</si>
  <si>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</si>
  <si>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</si>
  <si>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</si>
  <si>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</si>
  <si>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</si>
  <si>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</si>
  <si>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</si>
  <si>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</si>
  <si>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</si>
  <si>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</si>
  <si>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</si>
  <si>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</si>
  <si>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</si>
  <si>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</si>
  <si>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</si>
  <si>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</si>
  <si>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</si>
  <si>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</si>
  <si>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</si>
  <si>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</si>
  <si>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</si>
  <si>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</si>
  <si>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</si>
  <si>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</si>
  <si>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</si>
  <si>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</si>
  <si>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</si>
  <si>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</si>
  <si>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</si>
  <si>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</si>
  <si>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</si>
  <si>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</si>
  <si>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</si>
  <si>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</si>
  <si>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</si>
  <si>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</si>
  <si>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</si>
  <si>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</si>
  <si>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</si>
  <si>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</si>
  <si>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</si>
  <si>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</si>
  <si>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</si>
  <si>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</si>
  <si>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</si>
  <si>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</si>
  <si>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</si>
  <si>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</si>
  <si>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</si>
  <si>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</si>
  <si>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</si>
  <si>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</si>
  <si>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</si>
  <si>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</si>
  <si>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</si>
  <si>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</si>
  <si>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</si>
  <si>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</si>
  <si>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</si>
  <si>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</si>
  <si>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</si>
  <si>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</si>
  <si>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</si>
  <si>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</si>
  <si>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</si>
  <si>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</si>
  <si>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</si>
  <si>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</si>
  <si>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</si>
  <si>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</si>
  <si>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</si>
  <si>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</si>
  <si>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</si>
  <si>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</si>
  <si>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</si>
  <si>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</si>
  <si>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</si>
  <si>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</si>
  <si>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</si>
  <si>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</si>
  <si>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</si>
  <si>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</si>
  <si>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</si>
  <si>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</si>
  <si>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</si>
  <si>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</si>
  <si>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</si>
  <si>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</si>
  <si>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</si>
  <si>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</si>
  <si>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</si>
  <si>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</si>
  <si>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</si>
  <si>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</si>
  <si>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</si>
  <si>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</si>
  <si>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</si>
  <si>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</si>
  <si>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</si>
  <si>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</si>
  <si>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</si>
  <si>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</si>
  <si>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</si>
  <si>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</si>
  <si>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</si>
  <si>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</si>
  <si>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</si>
  <si>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</si>
  <si>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</si>
  <si>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</si>
  <si>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</si>
  <si>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</si>
  <si>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</si>
  <si>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</si>
  <si>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</si>
  <si>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</si>
  <si>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</si>
  <si>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</si>
  <si>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</si>
  <si>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</si>
  <si>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</si>
  <si>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</si>
  <si>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</si>
  <si>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</si>
  <si>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</si>
  <si>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</si>
  <si>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</si>
  <si>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</si>
  <si>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</si>
  <si>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</si>
  <si>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</si>
  <si>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</si>
  <si>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</si>
  <si>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</si>
  <si>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</si>
  <si>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</si>
  <si>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</si>
  <si>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</si>
  <si>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</si>
  <si>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</si>
  <si>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</si>
  <si>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</si>
  <si>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</si>
  <si>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</si>
  <si>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</si>
  <si>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</si>
  <si>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</si>
  <si>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</si>
  <si>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</si>
  <si>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</si>
  <si>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</si>
  <si>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</si>
  <si>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</si>
  <si>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</si>
  <si>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</si>
  <si>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</si>
  <si>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</si>
  <si>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</si>
  <si>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</si>
  <si>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</si>
  <si>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</si>
  <si>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</si>
  <si>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</si>
  <si>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</si>
  <si>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</si>
  <si>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</si>
  <si>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</si>
  <si>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</si>
  <si>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</si>
  <si>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</si>
  <si>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</si>
  <si>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</si>
  <si>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</si>
  <si>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</si>
  <si>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</si>
  <si>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</si>
  <si>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</si>
  <si>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</si>
  <si>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</si>
  <si>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</si>
  <si>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</si>
  <si>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</si>
  <si>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</si>
  <si>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</si>
  <si>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</si>
  <si>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</si>
  <si>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</si>
  <si>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</si>
  <si>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</si>
  <si>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</si>
  <si>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</si>
  <si>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</si>
  <si>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</si>
  <si>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</si>
  <si>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</si>
  <si>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</si>
  <si>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</si>
  <si>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</si>
  <si>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</si>
  <si>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</si>
  <si>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</si>
  <si>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</si>
  <si>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</si>
  <si>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</si>
  <si>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</si>
  <si>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</si>
  <si>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</si>
  <si>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</si>
  <si>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</si>
  <si>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</si>
  <si>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</si>
  <si>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</si>
  <si>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</si>
  <si>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</si>
  <si>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</si>
  <si>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</si>
  <si>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</si>
  <si>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</si>
  <si>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</si>
  <si>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</si>
  <si>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</si>
  <si>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</si>
  <si>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</si>
  <si>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</si>
  <si>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</si>
  <si>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</si>
  <si>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</si>
  <si>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</si>
  <si>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</si>
  <si>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</si>
  <si>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</si>
  <si>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</si>
  <si>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</si>
  <si>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</si>
  <si>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</si>
  <si>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</si>
  <si>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</si>
  <si>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</si>
  <si>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</si>
  <si>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</si>
  <si>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</si>
  <si>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</si>
  <si>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</si>
  <si>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</si>
  <si>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</si>
  <si>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</si>
  <si>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</si>
  <si>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</si>
  <si>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</si>
  <si>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</si>
  <si>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</si>
  <si>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</si>
  <si>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</si>
  <si>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</si>
  <si>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</si>
  <si>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</si>
  <si>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</si>
  <si>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</si>
  <si>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</si>
  <si>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</si>
  <si>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</si>
  <si>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</si>
  <si>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</si>
  <si>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</si>
  <si>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</si>
  <si>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</si>
  <si>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</si>
  <si>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</si>
  <si>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</si>
  <si>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</si>
  <si>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</si>
  <si>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</si>
  <si>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</si>
  <si>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</si>
  <si>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</si>
  <si>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</si>
  <si>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</si>
  <si>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</si>
  <si>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</si>
  <si>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</si>
  <si>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</si>
  <si>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</si>
  <si>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</si>
  <si>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</si>
  <si>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</si>
  <si>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</si>
  <si>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</si>
  <si>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</si>
  <si>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</si>
  <si>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</si>
  <si>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</si>
  <si>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</si>
  <si>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</si>
  <si>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</si>
  <si>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</si>
  <si>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</si>
  <si>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</si>
  <si>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</si>
  <si>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</si>
  <si>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</si>
  <si>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</si>
  <si>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</si>
  <si>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</si>
  <si>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</si>
  <si>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</si>
  <si>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</si>
  <si>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</si>
  <si>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</si>
  <si>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</si>
  <si>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</si>
  <si>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</si>
  <si>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</si>
  <si>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</si>
  <si>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</si>
  <si>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</si>
  <si>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</si>
  <si>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</si>
  <si>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</si>
  <si>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</si>
  <si>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</si>
  <si>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</si>
  <si>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</si>
  <si>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</si>
  <si>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</si>
  <si>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</si>
  <si>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</si>
  <si>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</si>
  <si>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</si>
  <si>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</si>
  <si>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</si>
  <si>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</si>
  <si>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</si>
  <si>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</si>
  <si>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</si>
  <si>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</si>
  <si>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</si>
  <si>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</si>
  <si>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</si>
  <si>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</si>
  <si>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</si>
  <si>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</si>
  <si>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</si>
  <si>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</si>
  <si>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</si>
  <si>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</si>
  <si>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</si>
  <si>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</si>
  <si>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</si>
  <si>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</si>
  <si>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</si>
  <si>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</si>
  <si>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</si>
  <si>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</si>
  <si>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</si>
  <si>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</si>
  <si>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</si>
  <si>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</si>
  <si>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</si>
  <si>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</si>
  <si>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</si>
  <si>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</si>
  <si>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</si>
  <si>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</si>
  <si>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</si>
  <si>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</si>
  <si>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</si>
  <si>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</si>
  <si>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</si>
  <si>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</si>
  <si>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</si>
  <si>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</si>
  <si>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</si>
  <si>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</si>
  <si>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</si>
  <si>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</si>
  <si>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</si>
  <si>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</si>
  <si>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</si>
  <si>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</si>
  <si>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</si>
  <si>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</si>
  <si>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</si>
  <si>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</si>
  <si>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</si>
  <si>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</si>
  <si>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</si>
  <si>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</si>
  <si>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</si>
  <si>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</si>
  <si>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</si>
  <si>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</si>
  <si>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</si>
  <si>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</si>
  <si>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</si>
  <si>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</si>
  <si>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</si>
  <si>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</si>
  <si>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</si>
  <si>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</si>
  <si>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</si>
  <si>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</si>
  <si>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</si>
  <si>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</si>
  <si>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</si>
  <si>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</si>
  <si>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</si>
  <si>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</si>
  <si>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</si>
  <si>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</si>
  <si>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</si>
  <si>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</si>
  <si>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</si>
  <si>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</si>
  <si>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</si>
  <si>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</si>
  <si>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</si>
  <si>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</si>
  <si>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</si>
  <si>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</si>
  <si>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</si>
  <si>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</si>
  <si>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</si>
  <si>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</si>
  <si>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</si>
  <si>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</si>
  <si>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</si>
  <si>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</si>
  <si>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</si>
  <si>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</si>
  <si>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</si>
  <si>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</si>
  <si>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</si>
  <si>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</si>
  <si>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</si>
  <si>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</si>
  <si>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</si>
  <si>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</si>
  <si>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</si>
  <si>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</si>
  <si>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</si>
  <si>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</si>
  <si>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</si>
  <si>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</si>
  <si>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</si>
  <si>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</si>
  <si>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</si>
  <si>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</si>
  <si>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</si>
  <si>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</si>
  <si>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</si>
  <si>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</si>
  <si>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</si>
  <si>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</si>
  <si>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</si>
  <si>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</si>
  <si>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</si>
  <si>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</si>
  <si>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</si>
  <si>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</si>
  <si>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</si>
  <si>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</si>
  <si>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</si>
  <si>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</si>
  <si>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</si>
  <si>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</si>
  <si>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</si>
  <si>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</si>
  <si>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</si>
  <si>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</si>
  <si>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</si>
  <si>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</si>
  <si>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</si>
  <si>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</si>
  <si>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</si>
  <si>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</si>
  <si>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</si>
  <si>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</si>
  <si>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</si>
  <si>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</si>
  <si>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</si>
  <si>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</si>
  <si>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</si>
  <si>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</si>
  <si>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</si>
  <si>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</si>
  <si>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</si>
  <si>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</si>
  <si>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</si>
  <si>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</si>
  <si>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</si>
  <si>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</si>
  <si>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</si>
  <si>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</si>
  <si>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</si>
  <si>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</si>
  <si>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</si>
  <si>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</si>
  <si>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</si>
  <si>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</si>
  <si>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</si>
  <si>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</si>
  <si>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</si>
  <si>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</si>
  <si>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</si>
  <si>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</si>
  <si>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</si>
  <si>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</si>
  <si>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</si>
  <si>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</si>
  <si>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</si>
  <si>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</si>
  <si>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</si>
  <si>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</si>
  <si>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</si>
  <si>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</si>
  <si>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</si>
  <si>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</si>
  <si>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</si>
  <si>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</si>
  <si>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</si>
  <si>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</si>
  <si>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</si>
  <si>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</si>
  <si>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</si>
  <si>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</si>
  <si>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</si>
  <si>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</si>
  <si>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</si>
  <si>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</si>
  <si>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</si>
  <si>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</si>
  <si>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</si>
  <si>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</si>
  <si>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</si>
  <si>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</si>
  <si>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</si>
  <si>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</si>
  <si>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</si>
  <si>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</si>
  <si>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</si>
  <si>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</si>
  <si>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</si>
  <si>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</si>
  <si>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</si>
  <si>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</si>
  <si>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</si>
  <si>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</si>
  <si>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</si>
  <si>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</si>
  <si>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</si>
  <si>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</si>
  <si>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</si>
  <si>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</si>
  <si>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</si>
  <si>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</si>
  <si>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</si>
  <si>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</si>
  <si>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</si>
  <si>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</si>
  <si>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</si>
  <si>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</si>
  <si>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</si>
  <si>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</si>
  <si>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</si>
  <si>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</si>
  <si>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</si>
  <si>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</si>
  <si>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</si>
  <si>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</si>
  <si>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</si>
  <si>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</si>
  <si>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</si>
  <si>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</si>
  <si>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</si>
  <si>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</si>
  <si>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</si>
  <si>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</si>
  <si>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</si>
  <si>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</si>
  <si>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</si>
  <si>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</si>
  <si>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</si>
  <si>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</si>
  <si>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</si>
  <si>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</si>
  <si>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</si>
  <si>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</si>
  <si>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</si>
  <si>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</si>
  <si>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</si>
  <si>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</si>
  <si>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</si>
  <si>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</si>
  <si>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</si>
  <si>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</si>
  <si>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</si>
  <si>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</si>
  <si>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</si>
  <si>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</si>
  <si>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</si>
  <si>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</si>
  <si>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</si>
  <si>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</si>
  <si>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</si>
  <si>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</si>
  <si>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</si>
  <si>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</si>
  <si>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</si>
  <si>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</si>
  <si>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</si>
  <si>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</si>
  <si>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</si>
  <si>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</si>
  <si>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</si>
  <si>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</si>
  <si>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</si>
  <si>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</si>
  <si>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</si>
  <si>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</si>
  <si>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</si>
  <si>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</si>
  <si>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</si>
  <si>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</si>
  <si>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</si>
  <si>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</si>
  <si>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</si>
  <si>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</si>
  <si>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</si>
  <si>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</si>
  <si>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</si>
  <si>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</si>
  <si>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</si>
  <si>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</si>
  <si>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</si>
  <si>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</si>
  <si>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</si>
  <si>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</si>
  <si>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</si>
  <si>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</si>
  <si>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</si>
  <si>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</si>
  <si>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</si>
  <si>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</si>
  <si>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</si>
  <si>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</si>
  <si>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</si>
  <si>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</si>
  <si>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</si>
  <si>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</si>
  <si>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</si>
  <si>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</si>
  <si>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</si>
  <si>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</si>
  <si>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</si>
  <si>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</si>
  <si>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</si>
  <si>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</si>
  <si>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</si>
  <si>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</si>
  <si>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</si>
  <si>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</si>
  <si>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</si>
  <si>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</si>
  <si>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</si>
  <si>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</si>
  <si>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</si>
  <si>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</si>
  <si>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</si>
  <si>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</si>
  <si>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</si>
  <si>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</si>
  <si>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</si>
  <si>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</si>
  <si>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</si>
  <si>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</si>
  <si>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</si>
  <si>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</si>
  <si>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</si>
  <si>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</si>
  <si>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</si>
  <si>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</si>
  <si>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</si>
  <si>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</si>
  <si>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</si>
  <si>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</si>
  <si>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</si>
  <si>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</si>
  <si>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</si>
  <si>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</si>
  <si>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</si>
  <si>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</si>
  <si>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</si>
  <si>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</si>
  <si>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</si>
  <si>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</si>
  <si>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</si>
  <si>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</si>
  <si>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</si>
  <si>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</si>
  <si>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</si>
  <si>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</si>
  <si>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</si>
  <si>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</si>
  <si>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</si>
  <si>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</si>
  <si>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</si>
  <si>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</si>
  <si>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</si>
  <si>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</si>
  <si>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</si>
  <si>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</si>
  <si>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</si>
  <si>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</si>
  <si>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</si>
  <si>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</si>
  <si>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</si>
  <si>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</si>
  <si>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</si>
  <si>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</si>
  <si>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</si>
  <si>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</si>
  <si>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</si>
  <si>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</si>
  <si>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</si>
  <si>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</si>
  <si>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</si>
  <si>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</si>
  <si>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</si>
  <si>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</si>
  <si>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</si>
  <si>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</si>
  <si>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</si>
  <si>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</si>
  <si>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</si>
  <si>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</si>
  <si>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</si>
  <si>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</si>
  <si>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</si>
  <si>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</si>
  <si>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</si>
  <si>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</si>
  <si>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</si>
  <si>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</si>
  <si>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</si>
  <si>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</si>
  <si>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</si>
  <si>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</si>
  <si>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</si>
  <si>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</si>
  <si>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</si>
  <si>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</si>
  <si>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</si>
  <si>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</si>
  <si>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</si>
  <si>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</si>
  <si>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</si>
  <si>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</si>
  <si>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</si>
  <si>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</si>
  <si>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</si>
  <si>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</si>
  <si>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</si>
  <si>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</si>
  <si>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</si>
  <si>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</si>
  <si>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</si>
  <si>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</si>
  <si>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</si>
  <si>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</si>
  <si>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</si>
  <si>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</si>
  <si>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</si>
  <si>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</si>
  <si>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</si>
  <si>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</si>
  <si>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</si>
  <si>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</si>
  <si>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</si>
  <si>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</si>
  <si>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</si>
  <si>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</si>
  <si>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</si>
  <si>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</si>
  <si>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</si>
  <si>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</si>
  <si>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</si>
  <si>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</si>
  <si>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</si>
  <si>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</si>
  <si>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</si>
  <si>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</si>
  <si>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</si>
  <si>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</si>
  <si>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</si>
  <si>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</si>
  <si>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</si>
  <si>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</si>
  <si>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</si>
  <si>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</si>
  <si>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</si>
  <si>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</si>
  <si>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</si>
  <si>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</si>
  <si>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</si>
  <si>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</si>
  <si>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</si>
  <si>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</si>
  <si>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</si>
  <si>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</si>
  <si>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</si>
  <si>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</si>
  <si>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</si>
  <si>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</si>
  <si>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</si>
  <si>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</si>
  <si>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</si>
  <si>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</si>
  <si>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</si>
  <si>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</si>
  <si>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</si>
  <si>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</si>
  <si>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</si>
  <si>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</si>
  <si>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</si>
  <si>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</si>
  <si>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</si>
  <si>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</si>
  <si>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</si>
  <si>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</si>
  <si>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</si>
  <si>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</si>
  <si>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</si>
  <si>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</si>
  <si>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</si>
  <si>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</si>
  <si>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</si>
  <si>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</si>
  <si>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</si>
  <si>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</si>
  <si>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</si>
  <si>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</si>
  <si>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</si>
  <si>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</si>
  <si>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</si>
  <si>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</si>
  <si>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</si>
  <si>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</si>
  <si>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</si>
  <si>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</si>
  <si>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</si>
  <si>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</si>
  <si>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</si>
  <si>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</si>
  <si>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</si>
  <si>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</si>
  <si>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</si>
  <si>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</si>
  <si>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</si>
  <si>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</si>
  <si>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</si>
  <si>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</si>
  <si>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</si>
  <si>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</si>
  <si>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</si>
  <si>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</si>
  <si>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</si>
  <si>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</si>
  <si>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</si>
  <si>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</si>
  <si>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</si>
  <si>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</si>
  <si>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</si>
  <si>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</si>
  <si>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</si>
  <si>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</si>
  <si>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</si>
  <si>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</si>
  <si>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</si>
  <si>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</si>
  <si>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</si>
  <si>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</si>
  <si>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</si>
  <si>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</si>
  <si>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</si>
  <si>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</si>
  <si>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</si>
  <si>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</si>
  <si>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</si>
  <si>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</si>
  <si>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</si>
  <si>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</si>
  <si>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</si>
  <si>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</si>
  <si>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</si>
  <si>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</si>
  <si>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</si>
  <si>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</si>
  <si>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</si>
  <si>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</si>
  <si>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</si>
  <si>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</si>
  <si>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</si>
  <si>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</si>
  <si>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</si>
  <si>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</si>
  <si>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</si>
  <si>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</si>
  <si>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</si>
  <si>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</si>
  <si>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</si>
  <si>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</si>
  <si>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</si>
  <si>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</si>
  <si>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</si>
  <si>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</si>
  <si>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</si>
  <si>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</si>
  <si>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</si>
  <si>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</si>
  <si>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</si>
  <si>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</si>
  <si>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</si>
  <si>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</si>
  <si>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</si>
  <si>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</si>
  <si>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</si>
  <si>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</si>
  <si>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</si>
  <si>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</si>
  <si>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</si>
  <si>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</si>
  <si>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</si>
  <si>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</si>
  <si>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</si>
  <si>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</si>
  <si>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</si>
  <si>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</si>
  <si>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</si>
  <si>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</si>
  <si>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</si>
  <si>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</si>
  <si>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</si>
  <si>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</si>
  <si>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</si>
  <si>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</si>
  <si>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</si>
  <si>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</si>
  <si>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</si>
  <si>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</si>
  <si>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</si>
  <si>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</si>
  <si>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</si>
  <si>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</si>
  <si>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</si>
  <si>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</si>
  <si>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</si>
  <si>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</si>
  <si>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</si>
  <si>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</si>
  <si>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</si>
  <si>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</si>
  <si>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</si>
  <si>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</si>
  <si>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</si>
  <si>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</si>
  <si>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</si>
  <si>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</si>
  <si>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</si>
  <si>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</si>
  <si>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</si>
  <si>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</si>
  <si>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</si>
  <si>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</si>
  <si>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</si>
  <si>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</si>
  <si>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</si>
  <si>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</si>
  <si>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</si>
  <si>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</si>
  <si>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</si>
  <si>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</si>
  <si>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</si>
  <si>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</si>
  <si>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</si>
  <si>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</si>
  <si>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</si>
  <si>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</si>
  <si>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</si>
  <si>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</si>
  <si>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</si>
  <si>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</si>
  <si>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</si>
  <si>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</si>
  <si>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</si>
  <si>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</si>
  <si>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</si>
  <si>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</si>
  <si>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</si>
  <si>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</si>
  <si>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</si>
  <si>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</si>
  <si>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</si>
  <si>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</si>
  <si>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</si>
  <si>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</si>
  <si>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</si>
  <si>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</si>
  <si>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</si>
  <si>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</si>
  <si>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</si>
  <si>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</si>
  <si>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</si>
  <si>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</si>
  <si>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</si>
  <si>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</si>
  <si>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</si>
  <si>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</si>
  <si>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</si>
  <si>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</si>
  <si>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</si>
  <si>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</si>
  <si>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</si>
  <si>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</si>
  <si>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</si>
  <si>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</si>
  <si>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</si>
  <si>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</si>
  <si>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</si>
  <si>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</si>
  <si>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</si>
  <si>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</si>
  <si>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</si>
  <si>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</si>
  <si>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</si>
  <si>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</si>
  <si>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</si>
  <si>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</si>
  <si>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</si>
  <si>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</si>
  <si>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</si>
  <si>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</si>
  <si>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</si>
  <si>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</si>
  <si>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</si>
  <si>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</si>
  <si>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</si>
  <si>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</si>
  <si>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</si>
  <si>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</si>
  <si>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</si>
  <si>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</si>
  <si>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</si>
  <si>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</si>
  <si>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</si>
  <si>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</si>
  <si>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</si>
  <si>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</si>
  <si>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</si>
  <si>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</si>
  <si>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</si>
  <si>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</si>
  <si>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</si>
  <si>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</si>
  <si>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</si>
  <si>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</si>
  <si>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</si>
  <si>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</si>
  <si>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</si>
  <si>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</si>
  <si>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</si>
  <si>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</si>
  <si>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</si>
  <si>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</si>
  <si>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</si>
  <si>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</si>
  <si>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</si>
  <si>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</si>
  <si>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</si>
  <si>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</si>
  <si>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</si>
  <si>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</si>
  <si>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</si>
  <si>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</si>
  <si>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</si>
  <si>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</si>
  <si>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</si>
  <si>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</si>
  <si>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</si>
  <si>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</si>
  <si>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</si>
  <si>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</si>
  <si>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</si>
  <si>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</si>
  <si>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</si>
  <si>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</si>
  <si>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</si>
  <si>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</si>
  <si>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</si>
  <si>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</si>
  <si>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</si>
  <si>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</si>
  <si>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</si>
  <si>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</si>
  <si>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</si>
  <si>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</si>
  <si>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</si>
  <si>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</si>
  <si>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</si>
  <si>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</si>
  <si>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</si>
  <si>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</si>
  <si>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</si>
  <si>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</si>
  <si>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</si>
  <si>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</si>
  <si>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</si>
  <si>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</si>
  <si>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</si>
  <si>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</si>
  <si>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</si>
  <si>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</si>
  <si>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</si>
  <si>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</si>
  <si>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</si>
  <si>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</si>
  <si>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</si>
  <si>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</si>
  <si>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</si>
  <si>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</si>
  <si>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</si>
  <si>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</si>
  <si>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</si>
  <si>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</si>
  <si>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</si>
  <si>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</si>
  <si>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</si>
  <si>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</si>
  <si>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</si>
  <si>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</si>
  <si>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</si>
  <si>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</si>
  <si>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</si>
  <si>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</si>
  <si>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</si>
  <si>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</si>
  <si>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</si>
  <si>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</si>
  <si>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</si>
  <si>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</si>
  <si>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</si>
  <si>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</si>
  <si>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</si>
  <si>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</si>
  <si>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</si>
  <si>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</si>
  <si>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</si>
  <si>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</si>
  <si>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</si>
  <si>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</si>
  <si>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</si>
  <si>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</si>
  <si>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</si>
  <si>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</si>
  <si>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</si>
  <si>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</si>
  <si>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</si>
  <si>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</si>
  <si>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</si>
  <si>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</si>
  <si>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</si>
  <si>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</si>
  <si>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</si>
  <si>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</si>
  <si>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</si>
  <si>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</si>
  <si>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</si>
  <si>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</si>
  <si>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</si>
  <si>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</si>
  <si>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</si>
  <si>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</si>
  <si>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</si>
  <si>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</si>
  <si>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</si>
  <si>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</si>
  <si>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</si>
  <si>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</si>
  <si>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</si>
  <si>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</si>
  <si>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</si>
  <si>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</si>
  <si>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</si>
  <si>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</si>
  <si>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</si>
  <si>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</si>
  <si>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</si>
  <si>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</si>
  <si>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</si>
  <si>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</si>
  <si>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</si>
  <si>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</si>
  <si>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</si>
  <si>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</si>
  <si>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</si>
  <si>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</si>
  <si>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</si>
  <si>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</si>
  <si>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</si>
  <si>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</si>
  <si>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</si>
  <si>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</si>
  <si>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</si>
  <si>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</si>
  <si>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</si>
  <si>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</si>
  <si>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</si>
  <si>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</si>
  <si>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</si>
  <si>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</si>
  <si>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</si>
  <si>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</si>
  <si>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</si>
  <si>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</si>
  <si>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</si>
  <si>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</si>
  <si>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</si>
  <si>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</si>
  <si>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</si>
  <si>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</si>
  <si>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</si>
  <si>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</si>
  <si>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</si>
  <si>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</si>
  <si>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</si>
  <si>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</si>
  <si>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</si>
  <si>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</si>
  <si>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</si>
  <si>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</si>
  <si>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</si>
  <si>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</si>
  <si>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</si>
  <si>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</si>
  <si>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</si>
  <si>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</si>
  <si>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</si>
  <si>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</si>
  <si>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</si>
  <si>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</si>
  <si>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</si>
  <si>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</si>
  <si>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</si>
  <si>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</si>
  <si>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</si>
  <si>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</si>
  <si>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</si>
  <si>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</si>
  <si>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</si>
  <si>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</si>
  <si>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</si>
  <si>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</si>
  <si>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</si>
  <si>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</si>
  <si>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</si>
  <si>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</si>
  <si>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</si>
  <si>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</si>
  <si>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</si>
  <si>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</si>
  <si>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</si>
  <si>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</si>
  <si>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</si>
  <si>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</si>
  <si>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</si>
  <si>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</si>
  <si>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</si>
  <si>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</si>
  <si>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</si>
  <si>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</si>
  <si>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</si>
  <si>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</si>
  <si>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</si>
  <si>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</si>
  <si>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</si>
  <si>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</si>
  <si>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</si>
  <si>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</si>
  <si>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</si>
  <si>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</si>
  <si>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</si>
  <si>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</si>
  <si>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</si>
  <si>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</si>
  <si>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</si>
  <si>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</si>
  <si>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</si>
  <si>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</si>
  <si>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</si>
  <si>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</si>
  <si>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</si>
  <si>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</si>
  <si>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</si>
  <si>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</si>
  <si>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</si>
  <si>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</si>
  <si>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</si>
  <si>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</si>
  <si>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</si>
  <si>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</si>
  <si>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</si>
  <si>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</si>
  <si>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</si>
  <si>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</si>
  <si>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</si>
  <si>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</si>
  <si>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</si>
  <si>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</si>
  <si>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</si>
  <si>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</si>
  <si>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</si>
  <si>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</si>
  <si>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</si>
  <si>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</si>
  <si>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</si>
  <si>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</si>
  <si>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</si>
  <si>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</si>
  <si>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</si>
  <si>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</si>
  <si>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</si>
  <si>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</si>
  <si>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</si>
  <si>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</si>
  <si>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</si>
  <si>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</si>
  <si>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</si>
  <si>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</si>
  <si>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</si>
  <si>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</si>
  <si>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</si>
  <si>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</si>
  <si>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</si>
  <si>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</si>
  <si>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</si>
  <si>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</si>
  <si>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</si>
  <si>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</si>
  <si>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</si>
  <si>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</si>
  <si>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</si>
  <si>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</si>
  <si>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</si>
  <si>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</si>
  <si>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</si>
  <si>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</si>
  <si>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</si>
  <si>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</si>
  <si>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</si>
  <si>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</si>
  <si>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</si>
  <si>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</si>
  <si>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</si>
  <si>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</si>
  <si>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</si>
  <si>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</si>
  <si>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</si>
  <si>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</si>
  <si>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</si>
  <si>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</si>
  <si>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</si>
  <si>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</si>
  <si>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</si>
  <si>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</si>
  <si>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</si>
  <si>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</si>
  <si>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</si>
  <si>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</si>
  <si>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</si>
  <si>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</si>
  <si>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</si>
  <si>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</si>
  <si>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</si>
  <si>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</si>
  <si>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</si>
  <si>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</si>
  <si>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</si>
  <si>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</si>
  <si>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</si>
  <si>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</si>
  <si>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</si>
  <si>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</si>
  <si>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</si>
  <si>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</si>
  <si>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</si>
  <si>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</si>
  <si>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</si>
  <si>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</si>
  <si>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</si>
  <si>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</si>
  <si>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</si>
  <si>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</si>
  <si>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</si>
  <si>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</si>
  <si>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</si>
  <si>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</si>
  <si>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</si>
  <si>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</si>
  <si>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</si>
  <si>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</si>
  <si>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</si>
  <si>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</si>
  <si>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</si>
  <si>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</si>
  <si>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</si>
  <si>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</si>
  <si>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</si>
  <si>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</si>
  <si>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</si>
  <si>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</si>
  <si>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</si>
  <si>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</si>
  <si>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</si>
  <si>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</si>
  <si>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</si>
  <si>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</si>
  <si>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</si>
  <si>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</si>
  <si>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</si>
  <si>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</si>
  <si>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</si>
  <si>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</si>
  <si>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</si>
  <si>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</si>
  <si>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</si>
  <si>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</si>
  <si>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</si>
  <si>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</si>
  <si>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</si>
  <si>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</si>
  <si>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</si>
  <si>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</si>
  <si>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</si>
  <si>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</si>
  <si>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</si>
  <si>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</si>
  <si>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</si>
  <si>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</si>
  <si>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</si>
  <si>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</si>
  <si>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</si>
  <si>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</si>
  <si>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</si>
  <si>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</si>
  <si>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</si>
  <si>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</si>
  <si>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</si>
  <si>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</si>
  <si>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</si>
  <si>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</si>
  <si>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</si>
  <si>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</si>
  <si>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</si>
  <si>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</si>
  <si>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</si>
  <si>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</si>
  <si>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</si>
  <si>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</si>
  <si>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</si>
  <si>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</si>
  <si>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</si>
  <si>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</si>
  <si>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</si>
  <si>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</si>
  <si>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</si>
  <si>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</si>
  <si>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</si>
  <si>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</si>
  <si>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</si>
  <si>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</si>
  <si>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</si>
  <si>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</si>
  <si>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</si>
  <si>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</si>
  <si>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</si>
  <si>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</si>
  <si>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</si>
  <si>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</si>
  <si>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</si>
  <si>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</si>
  <si>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</si>
  <si>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</si>
  <si>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</si>
  <si>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</si>
  <si>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</si>
  <si>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</si>
  <si>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</si>
  <si>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</si>
  <si>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</si>
  <si>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</si>
  <si>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</si>
  <si>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</si>
  <si>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</si>
  <si>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</si>
  <si>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</si>
  <si>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</si>
  <si>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</si>
  <si>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</si>
  <si>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</si>
  <si>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</si>
  <si>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</si>
  <si>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</si>
  <si>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</si>
  <si>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</si>
  <si>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</si>
  <si>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</si>
  <si>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</si>
  <si>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</si>
  <si>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</si>
  <si>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</si>
  <si>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</si>
  <si>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</si>
  <si>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</si>
  <si>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</si>
  <si>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</si>
  <si>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</si>
  <si>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</si>
  <si>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</si>
  <si>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</si>
  <si>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</si>
  <si>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</si>
  <si>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</si>
  <si>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</si>
  <si>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</si>
  <si>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</si>
  <si>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</si>
  <si>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</si>
  <si>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</si>
  <si>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</si>
  <si>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</si>
  <si>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</si>
  <si>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</si>
  <si>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</si>
  <si>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</si>
  <si>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</si>
  <si>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</si>
  <si>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</si>
  <si>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</si>
  <si>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</si>
  <si>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</si>
  <si>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</si>
  <si>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</si>
  <si>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</si>
  <si>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</si>
  <si>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</si>
  <si>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</si>
  <si>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</si>
  <si>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</si>
  <si>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</si>
  <si>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</si>
  <si>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</si>
  <si>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</si>
  <si>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</si>
  <si>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</si>
  <si>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</si>
  <si>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</si>
  <si>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</si>
  <si>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</si>
  <si>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</si>
  <si>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</si>
  <si>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</si>
  <si>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</si>
  <si>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</si>
  <si>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</si>
  <si>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</si>
  <si>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</si>
  <si>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</si>
  <si>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</si>
  <si>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</si>
  <si>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</si>
  <si>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</si>
  <si>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</si>
  <si>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</si>
  <si>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</si>
  <si>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</si>
  <si>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</si>
  <si>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</si>
  <si>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</si>
  <si>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</si>
  <si>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</si>
  <si>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</si>
  <si>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</si>
  <si>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</si>
  <si>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</si>
  <si>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</si>
  <si>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</si>
  <si>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</si>
  <si>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</si>
  <si>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</si>
  <si>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</si>
  <si>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</si>
  <si>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</si>
  <si>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</si>
  <si>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</si>
  <si>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</si>
  <si>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</si>
  <si>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</si>
  <si>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</si>
  <si>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</si>
  <si>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</si>
  <si>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</si>
  <si>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</si>
  <si>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</si>
  <si>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</si>
  <si>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</si>
  <si>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</si>
  <si>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</si>
  <si>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</si>
  <si>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</si>
  <si>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</si>
  <si>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</si>
  <si>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</si>
  <si>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</si>
  <si>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</si>
  <si>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</si>
  <si>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</si>
  <si>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</si>
  <si>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</si>
  <si>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</si>
  <si>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</si>
  <si>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</si>
  <si>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</si>
  <si>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</si>
  <si>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</si>
  <si>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</si>
  <si>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</si>
  <si>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</si>
  <si>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</si>
  <si>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</si>
  <si>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</si>
  <si>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</si>
  <si>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</si>
  <si>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</si>
  <si>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</si>
  <si>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</si>
  <si>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</si>
  <si>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</si>
  <si>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</si>
  <si>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</si>
  <si>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</si>
  <si>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</si>
  <si>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</si>
  <si>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</si>
  <si>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</si>
  <si>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</si>
  <si>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</si>
  <si>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</si>
  <si>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</si>
  <si>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</si>
  <si>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</si>
  <si>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</si>
  <si>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</si>
  <si>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</si>
  <si>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</si>
  <si>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</si>
  <si>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</si>
  <si>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</si>
  <si>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</si>
  <si>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</si>
  <si>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</si>
  <si>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</si>
  <si>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</si>
  <si>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</si>
  <si>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</si>
  <si>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</si>
  <si>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</si>
  <si>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</si>
  <si>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</si>
  <si>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</si>
  <si>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</si>
  <si>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</si>
  <si>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</si>
  <si>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</si>
  <si>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</si>
  <si>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</si>
  <si>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</si>
  <si>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</si>
  <si>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</si>
  <si>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</si>
  <si>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</si>
  <si>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</si>
  <si>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</si>
  <si>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</si>
  <si>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</si>
  <si>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</si>
  <si>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</si>
  <si>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</si>
  <si>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</si>
  <si>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</si>
  <si>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</si>
  <si>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</si>
  <si>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</si>
  <si>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</si>
  <si>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</si>
  <si>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</si>
  <si>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</si>
  <si>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</si>
  <si>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</si>
  <si>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</si>
  <si>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</si>
  <si>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</si>
  <si>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</si>
  <si>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</si>
  <si>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</si>
  <si>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</si>
  <si>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</si>
  <si>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</si>
  <si>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</si>
  <si>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</si>
  <si>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</si>
  <si>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</si>
  <si>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</si>
  <si>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</si>
  <si>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</si>
  <si>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</si>
  <si>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</si>
  <si>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</si>
  <si>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</si>
  <si>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</si>
  <si>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</si>
  <si>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</si>
  <si>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</si>
  <si>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</si>
  <si>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</si>
  <si>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</si>
  <si>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</si>
  <si>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</si>
  <si>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</si>
  <si>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</si>
  <si>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</si>
  <si>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</si>
  <si>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</si>
  <si>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</si>
  <si>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</si>
  <si>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</si>
  <si>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</si>
  <si>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</si>
  <si>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</si>
  <si>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</si>
  <si>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</si>
  <si>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</si>
  <si>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</si>
  <si>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</si>
  <si>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</si>
  <si>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</si>
  <si>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</si>
  <si>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</si>
  <si>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</si>
  <si>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</si>
  <si>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</si>
  <si>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</si>
  <si>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</si>
  <si>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</si>
  <si>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</si>
  <si>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</si>
  <si>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</si>
  <si>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</si>
  <si>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</si>
  <si>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</si>
  <si>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</si>
  <si>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</si>
  <si>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</si>
  <si>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</si>
  <si>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</si>
  <si>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</si>
  <si>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</si>
  <si>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</si>
  <si>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</si>
  <si>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</si>
  <si>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</si>
  <si>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</si>
  <si>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</si>
  <si>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</si>
  <si>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</si>
  <si>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</si>
  <si>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</si>
  <si>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</si>
  <si>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</si>
  <si>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</si>
  <si>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</si>
  <si>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</si>
  <si>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</si>
  <si>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</si>
  <si>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</si>
  <si>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</si>
  <si>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</si>
  <si>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</si>
  <si>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</si>
  <si>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</si>
  <si>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</si>
  <si>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</si>
  <si>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</si>
  <si>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</si>
  <si>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</si>
  <si>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</si>
  <si>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</si>
  <si>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</si>
  <si>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</si>
  <si>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</si>
  <si>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</si>
  <si>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</si>
  <si>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</si>
  <si>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</si>
  <si>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</si>
  <si>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</si>
  <si>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</si>
  <si>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</si>
  <si>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</si>
  <si>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</si>
  <si>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</si>
  <si>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</si>
  <si>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</si>
  <si>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</si>
  <si>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</si>
  <si>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</si>
  <si>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</si>
  <si>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</si>
  <si>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</si>
  <si>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</si>
  <si>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</si>
  <si>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</si>
  <si>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</si>
  <si>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</si>
  <si>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</si>
  <si>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</si>
  <si>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</si>
  <si>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</si>
  <si>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</si>
  <si>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</si>
  <si>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</si>
  <si>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</si>
  <si>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</si>
  <si>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</si>
  <si>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</si>
  <si>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</si>
  <si>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</si>
  <si>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</si>
  <si>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</si>
  <si>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</si>
  <si>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</si>
  <si>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</si>
  <si>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</si>
  <si>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</si>
  <si>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</si>
  <si>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</si>
  <si>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</si>
  <si>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</si>
  <si>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</si>
  <si>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</si>
  <si>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</si>
  <si>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</si>
  <si>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</si>
  <si>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</si>
  <si>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</si>
  <si>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</si>
  <si>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</si>
  <si>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</si>
  <si>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</si>
  <si>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</si>
  <si>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</si>
  <si>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</si>
  <si>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</si>
  <si>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</si>
  <si>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</si>
  <si>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</si>
  <si>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</si>
  <si>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</si>
  <si>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</si>
  <si>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</si>
  <si>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</si>
  <si>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</si>
  <si>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</si>
  <si>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</si>
  <si>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</si>
  <si>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</si>
  <si>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</si>
  <si>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</si>
  <si>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</si>
  <si>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</si>
  <si>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</si>
  <si>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</si>
  <si>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</si>
  <si>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</si>
  <si>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</si>
  <si>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</si>
  <si>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</si>
  <si>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</si>
  <si>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</si>
  <si>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</si>
  <si>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</si>
  <si>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</si>
  <si>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</si>
  <si>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</si>
  <si>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</si>
  <si>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</si>
  <si>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</si>
  <si>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</si>
  <si>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</si>
  <si>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</si>
  <si>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</si>
  <si>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</si>
  <si>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</si>
  <si>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</si>
  <si>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</si>
  <si>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</si>
  <si>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</si>
  <si>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</si>
  <si>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</si>
  <si>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</si>
  <si>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</si>
  <si>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</si>
  <si>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</si>
  <si>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</si>
  <si>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</si>
  <si>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</si>
  <si>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</si>
  <si>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</si>
  <si>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</si>
  <si>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</si>
  <si>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</si>
  <si>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</si>
  <si>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</si>
  <si>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</si>
  <si>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</si>
  <si>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</si>
  <si>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</si>
  <si>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</si>
  <si>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</si>
  <si>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</si>
  <si>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</si>
  <si>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</si>
  <si>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</si>
  <si>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</si>
  <si>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</si>
  <si>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</si>
  <si>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</si>
  <si>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</si>
  <si>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</si>
  <si>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</si>
  <si>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</si>
  <si>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</si>
  <si>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</si>
  <si>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</si>
  <si>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</si>
  <si>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</si>
  <si>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</si>
  <si>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</si>
  <si>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</si>
  <si>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</si>
  <si>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</si>
  <si>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</si>
  <si>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</si>
  <si>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</si>
  <si>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</si>
  <si>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</si>
  <si>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</si>
  <si>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</si>
  <si>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</si>
  <si>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</si>
  <si>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</si>
  <si>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</si>
  <si>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</si>
  <si>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</si>
  <si>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</si>
  <si>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</si>
  <si>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</si>
  <si>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</si>
  <si>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</si>
  <si>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</si>
  <si>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</si>
  <si>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</si>
  <si>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</si>
  <si>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</si>
  <si>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</si>
  <si>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</si>
  <si>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</si>
  <si>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</si>
  <si>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</si>
  <si>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</si>
  <si>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</si>
  <si>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</si>
  <si>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</si>
  <si>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</si>
  <si>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</si>
  <si>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</si>
  <si>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</si>
  <si>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</si>
  <si>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</si>
  <si>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</si>
  <si>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</si>
  <si>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</si>
  <si>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</si>
  <si>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</si>
  <si>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</si>
  <si>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</si>
  <si>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</si>
  <si>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</si>
  <si>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</si>
  <si>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</si>
  <si>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</si>
  <si>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</si>
  <si>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</si>
  <si>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</si>
  <si>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</si>
  <si>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</si>
  <si>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</si>
  <si>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</si>
  <si>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</si>
  <si>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</si>
  <si>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</si>
  <si>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</si>
  <si>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</si>
  <si>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</si>
  <si>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</si>
  <si>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</si>
  <si>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</si>
  <si>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</si>
  <si>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</si>
  <si>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</si>
  <si>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</si>
  <si>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</si>
  <si>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</si>
  <si>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</si>
  <si>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</si>
  <si>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</si>
  <si>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</si>
  <si>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</si>
  <si>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</si>
  <si>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</si>
  <si>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</si>
  <si>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</si>
  <si>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</si>
  <si>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</si>
  <si>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</si>
  <si>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</si>
  <si>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</si>
  <si>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</si>
  <si>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</si>
  <si>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</si>
  <si>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</si>
  <si>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</si>
  <si>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</si>
  <si>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</si>
  <si>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</si>
  <si>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</si>
  <si>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</si>
  <si>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</si>
  <si>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</si>
  <si>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</si>
  <si>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</si>
  <si>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</si>
  <si>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</si>
  <si>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</si>
  <si>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</si>
  <si>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</si>
  <si>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</si>
  <si>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</si>
  <si>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</si>
  <si>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</si>
  <si>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</si>
  <si>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</si>
  <si>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</si>
  <si>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</si>
  <si>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</si>
  <si>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</si>
  <si>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</si>
  <si>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</si>
  <si>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</si>
  <si>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</si>
  <si>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</si>
  <si>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</si>
  <si>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</si>
  <si>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</si>
  <si>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</si>
  <si>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</si>
  <si>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</si>
  <si>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</si>
  <si>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</si>
  <si>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</si>
  <si>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</si>
  <si>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</si>
  <si>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</si>
  <si>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</si>
  <si>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</si>
  <si>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</si>
  <si>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</si>
  <si>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</si>
  <si>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</si>
  <si>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</si>
  <si>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</si>
  <si>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</si>
  <si>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</si>
  <si>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</si>
  <si>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</si>
  <si>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</si>
  <si>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</si>
  <si>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</si>
  <si>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</si>
  <si>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</si>
  <si>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</si>
  <si>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</si>
  <si>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</si>
  <si>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</si>
  <si>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</si>
  <si>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</si>
  <si>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</si>
  <si>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</si>
  <si>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</si>
  <si>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</si>
  <si>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</si>
  <si>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</si>
  <si>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</si>
  <si>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</si>
  <si>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</si>
  <si>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</si>
  <si>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</si>
  <si>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</si>
  <si>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</si>
  <si>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</si>
  <si>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</si>
  <si>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</si>
  <si>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</si>
  <si>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</si>
  <si>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</si>
  <si>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</si>
  <si>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</si>
  <si>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</si>
  <si>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</si>
  <si>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</si>
  <si>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</si>
  <si>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</si>
  <si>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</si>
  <si>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</si>
  <si>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</si>
  <si>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</si>
  <si>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</si>
  <si>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</si>
  <si>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</si>
  <si>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</si>
  <si>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</si>
  <si>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</si>
  <si>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</si>
  <si>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</si>
  <si>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</si>
  <si>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</si>
  <si>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</si>
  <si>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</si>
  <si>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</si>
  <si>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</si>
  <si>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</si>
  <si>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</si>
  <si>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</si>
  <si>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</si>
  <si>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</si>
  <si>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</si>
  <si>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</si>
  <si>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</si>
  <si>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</si>
  <si>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</si>
  <si>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</si>
  <si>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</si>
  <si>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</si>
  <si>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</si>
  <si>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</si>
  <si>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</si>
  <si>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</si>
  <si>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</si>
  <si>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</si>
  <si>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</si>
  <si>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</si>
  <si>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</si>
  <si>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</si>
  <si>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</si>
  <si>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</si>
  <si>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</si>
  <si>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</si>
  <si>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</si>
  <si>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</si>
  <si>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</si>
  <si>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</si>
  <si>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</si>
  <si>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</si>
  <si>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</si>
  <si>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</si>
  <si>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</si>
  <si>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</si>
  <si>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</si>
  <si>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</si>
  <si>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</si>
  <si>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</si>
  <si>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</si>
  <si>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</si>
  <si>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</si>
  <si>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</si>
  <si>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</si>
  <si>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</si>
  <si>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</si>
  <si>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</si>
  <si>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</si>
  <si>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</si>
  <si>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</si>
  <si>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</si>
  <si>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</si>
  <si>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</si>
  <si>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</si>
  <si>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</si>
  <si>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</si>
  <si>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</si>
  <si>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</si>
  <si>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</si>
  <si>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</si>
  <si>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</si>
  <si>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</si>
  <si>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</si>
  <si>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</si>
  <si>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</si>
  <si>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</si>
  <si>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</si>
  <si>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</si>
  <si>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</si>
  <si>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</si>
  <si>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</si>
  <si>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</si>
  <si>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</si>
  <si>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</si>
  <si>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</si>
  <si>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</si>
  <si>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</si>
  <si>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</si>
  <si>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</si>
  <si>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</si>
  <si>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</si>
  <si>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</si>
  <si>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</si>
  <si>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</si>
  <si>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</si>
  <si>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</si>
  <si>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</si>
  <si>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</si>
  <si>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</si>
  <si>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</si>
  <si>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</si>
  <si>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</si>
  <si>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</si>
  <si>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</si>
  <si>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</si>
  <si>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</si>
  <si>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</si>
  <si>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</si>
  <si>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</si>
  <si>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</si>
  <si>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</si>
  <si>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</si>
  <si>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</si>
  <si>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</si>
  <si>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</si>
  <si>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</si>
  <si>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</si>
  <si>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</si>
  <si>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</si>
  <si>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</si>
  <si>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</si>
  <si>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</si>
  <si>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</si>
  <si>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</si>
  <si>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</si>
  <si>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</si>
  <si>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</si>
  <si>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</si>
  <si>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</si>
  <si>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</si>
  <si>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</si>
  <si>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</si>
  <si>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</si>
  <si>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</si>
  <si>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</si>
  <si>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</si>
  <si>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</si>
  <si>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</si>
  <si>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</si>
  <si>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</si>
  <si>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</si>
  <si>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</si>
  <si>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</si>
  <si>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</si>
  <si>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</si>
  <si>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</si>
  <si>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</si>
  <si>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</si>
  <si>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</si>
  <si>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</si>
  <si>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</si>
  <si>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</si>
  <si>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</si>
  <si>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</si>
  <si>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</si>
  <si>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</si>
  <si>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</si>
  <si>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</si>
  <si>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</si>
  <si>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</si>
  <si>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</si>
  <si>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</si>
  <si>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</si>
  <si>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</si>
  <si>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</si>
  <si>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</si>
  <si>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</si>
  <si>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</si>
  <si>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</si>
  <si>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</si>
  <si>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</si>
  <si>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</si>
  <si>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</si>
  <si>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</si>
  <si>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</si>
  <si>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</si>
  <si>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</si>
  <si>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</si>
  <si>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</si>
  <si>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</si>
  <si>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</si>
  <si>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</si>
  <si>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</si>
  <si>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</si>
  <si>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</si>
  <si>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</si>
  <si>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</si>
  <si>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</si>
  <si>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</si>
  <si>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</si>
  <si>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</si>
  <si>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</si>
  <si>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</si>
  <si>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</si>
  <si>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</si>
  <si>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</si>
  <si>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</si>
  <si>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</si>
  <si>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</si>
  <si>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</si>
  <si>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</si>
  <si>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</si>
  <si>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</si>
  <si>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</si>
  <si>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</si>
  <si>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</si>
  <si>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</si>
  <si>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</si>
  <si>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</si>
  <si>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</si>
  <si>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</si>
  <si>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</si>
  <si>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</si>
  <si>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</si>
  <si>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</si>
  <si>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</si>
  <si>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</si>
  <si>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</si>
  <si>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</si>
  <si>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</si>
  <si>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</si>
  <si>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</si>
  <si>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</si>
  <si>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</si>
  <si>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</si>
  <si>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</si>
  <si>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</si>
  <si>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</si>
  <si>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</si>
  <si>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</si>
  <si>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</si>
  <si>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</si>
  <si>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</si>
  <si>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</si>
  <si>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</si>
  <si>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</si>
  <si>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</si>
  <si>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</si>
  <si>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</si>
  <si>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</si>
  <si>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</si>
  <si>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</si>
  <si>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</si>
  <si>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</si>
  <si>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</si>
  <si>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</si>
  <si>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</si>
  <si>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</si>
  <si>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</si>
  <si>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</si>
  <si>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</si>
  <si>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</si>
  <si>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</si>
  <si>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</si>
  <si>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</si>
  <si>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</si>
  <si>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</si>
  <si>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</si>
  <si>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</si>
  <si>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</si>
  <si>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</si>
  <si>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</si>
  <si>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</si>
  <si>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</si>
  <si>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</si>
  <si>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</si>
  <si>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</si>
  <si>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</si>
  <si>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</si>
  <si>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</si>
  <si>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</si>
  <si>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</si>
  <si>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</si>
  <si>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</si>
  <si>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</si>
  <si>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</si>
  <si>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</si>
  <si>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</si>
  <si>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</si>
  <si>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</si>
  <si>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</si>
  <si>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</si>
  <si>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</si>
  <si>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</si>
  <si>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</si>
  <si>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</si>
  <si>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</si>
  <si>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</si>
  <si>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</si>
  <si>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</si>
  <si>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</si>
  <si>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</si>
  <si>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</si>
  <si>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</si>
  <si>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</si>
  <si>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</si>
  <si>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</si>
  <si>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</si>
  <si>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</si>
  <si>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</si>
  <si>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</si>
  <si>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</si>
  <si>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</si>
  <si>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</si>
  <si>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</si>
  <si>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</si>
  <si>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</si>
  <si>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</si>
  <si>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</si>
  <si>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</si>
  <si>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</si>
  <si>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</si>
  <si>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</si>
  <si>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</si>
  <si>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</si>
  <si>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</si>
  <si>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</si>
  <si>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</si>
  <si>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</si>
  <si>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</si>
  <si>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</si>
  <si>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</si>
  <si>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</si>
  <si>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</si>
  <si>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</si>
  <si>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</si>
  <si>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</si>
  <si>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</si>
  <si>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</si>
  <si>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</si>
  <si>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</si>
  <si>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</si>
  <si>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</si>
  <si>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</si>
  <si>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</si>
  <si>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</si>
  <si>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</si>
  <si>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</si>
  <si>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</si>
  <si>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</si>
  <si>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</si>
  <si>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</si>
  <si>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</si>
  <si>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</si>
  <si>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</si>
  <si>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</si>
  <si>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</si>
  <si>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</si>
  <si>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</si>
  <si>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</si>
  <si>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</si>
  <si>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</si>
  <si>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</si>
  <si>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</si>
  <si>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</si>
  <si>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</si>
  <si>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</si>
  <si>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</si>
  <si>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</si>
  <si>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</si>
  <si>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</si>
  <si>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</si>
  <si>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</si>
  <si>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</si>
  <si>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</si>
  <si>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</si>
  <si>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</si>
  <si>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</si>
  <si>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</si>
  <si>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</si>
  <si>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</si>
  <si>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</si>
  <si>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</si>
  <si>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</si>
  <si>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</si>
  <si>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</si>
  <si>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</si>
  <si>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</si>
  <si>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</si>
  <si>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</si>
  <si>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</si>
  <si>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</si>
  <si>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</si>
  <si>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</si>
  <si>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</si>
  <si>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</si>
  <si>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</si>
  <si>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</si>
  <si>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</si>
  <si>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</si>
  <si>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</si>
  <si>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</si>
  <si>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</si>
  <si>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</si>
  <si>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</si>
  <si>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</si>
  <si>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</si>
  <si>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</si>
  <si>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</si>
  <si>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</si>
  <si>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</si>
  <si>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</si>
  <si>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</si>
  <si>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</si>
  <si>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</si>
  <si>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</si>
  <si>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</si>
  <si>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</si>
  <si>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</si>
  <si>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</si>
  <si>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</si>
  <si>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</si>
  <si>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</si>
  <si>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</si>
  <si>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</si>
  <si>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</si>
  <si>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</si>
  <si>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</si>
  <si>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</si>
  <si>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</si>
  <si>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</si>
  <si>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</si>
  <si>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</si>
  <si>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</si>
  <si>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</si>
  <si>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</si>
  <si>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</si>
  <si>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</si>
  <si>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</si>
  <si>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</si>
  <si>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</si>
  <si>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</si>
  <si>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</si>
  <si>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</si>
  <si>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</si>
  <si>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</si>
  <si>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</si>
  <si>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</si>
  <si>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</si>
  <si>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</si>
  <si>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</si>
  <si>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</si>
  <si>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</si>
  <si>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</si>
  <si>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</si>
  <si>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</si>
  <si>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</si>
  <si>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</si>
  <si>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</si>
  <si>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</si>
  <si>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</si>
  <si>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</si>
  <si>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</si>
  <si>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</si>
  <si>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</si>
  <si>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</si>
  <si>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</si>
  <si>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</si>
  <si>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</si>
  <si>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</si>
  <si>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</si>
  <si>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</si>
  <si>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</si>
  <si>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</si>
  <si>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</si>
  <si>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</si>
  <si>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</si>
  <si>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</si>
  <si>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</si>
  <si>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</si>
  <si>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</si>
  <si>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</si>
  <si>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</si>
  <si>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</si>
  <si>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</si>
  <si>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</si>
  <si>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</si>
  <si>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</si>
  <si>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</si>
  <si>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</si>
  <si>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</si>
  <si>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</si>
  <si>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</si>
  <si>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</si>
  <si>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</si>
  <si>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</si>
  <si>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</si>
  <si>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</si>
  <si>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</si>
  <si>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</si>
  <si>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</si>
  <si>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</si>
  <si>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</si>
  <si>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</si>
  <si>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</si>
  <si>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</si>
  <si>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</si>
  <si>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</si>
  <si>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</si>
  <si>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</si>
  <si>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</si>
  <si>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</si>
  <si>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</si>
  <si>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</si>
  <si>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</si>
  <si>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</si>
  <si>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</si>
  <si>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</si>
  <si>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</si>
  <si>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</si>
  <si>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</si>
  <si>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</si>
  <si>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</si>
  <si>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</si>
  <si>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</si>
  <si>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</si>
  <si>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</si>
  <si>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</si>
  <si>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</si>
  <si>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</si>
  <si>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</si>
  <si>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</si>
  <si>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</si>
  <si>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</si>
  <si>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</si>
  <si>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</si>
  <si>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</si>
  <si>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</si>
  <si>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</si>
  <si>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</si>
  <si>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</si>
  <si>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</si>
  <si>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</si>
  <si>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</si>
  <si>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</si>
  <si>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</si>
  <si>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</si>
  <si>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</si>
  <si>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</si>
  <si>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</si>
  <si>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</si>
  <si>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</si>
  <si>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</si>
  <si>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</si>
  <si>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</si>
  <si>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</si>
  <si>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</si>
  <si>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</si>
  <si>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</si>
  <si>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</si>
  <si>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</si>
  <si>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</si>
  <si>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</si>
  <si>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</si>
  <si>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</si>
  <si>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</si>
  <si>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</si>
  <si>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</si>
  <si>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</si>
  <si>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</si>
  <si>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</si>
  <si>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</si>
  <si>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</si>
  <si>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</si>
  <si>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</si>
  <si>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</si>
  <si>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</si>
  <si>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</si>
  <si>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</si>
  <si>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</si>
  <si>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</si>
  <si>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</si>
  <si>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</si>
  <si>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</si>
  <si>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</si>
  <si>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</si>
  <si>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</si>
  <si>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</si>
  <si>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</si>
  <si>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</si>
  <si>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</si>
  <si>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</si>
  <si>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</si>
  <si>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</si>
  <si>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</si>
  <si>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</si>
  <si>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</si>
  <si>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</si>
  <si>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</si>
  <si>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</si>
  <si>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</si>
  <si>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</si>
  <si>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</si>
  <si>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</si>
  <si>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</si>
  <si>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</si>
  <si>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</si>
  <si>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</si>
  <si>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</si>
  <si>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</si>
  <si>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</si>
  <si>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</si>
  <si>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</si>
  <si>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</si>
  <si>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</si>
  <si>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</si>
  <si>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</si>
  <si>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</si>
  <si>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</si>
  <si>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</si>
  <si>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</si>
  <si>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</si>
  <si>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</si>
  <si>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</si>
  <si>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</si>
  <si>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</si>
  <si>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</si>
  <si>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</si>
  <si>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</si>
  <si>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</si>
  <si>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</si>
  <si>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</si>
  <si>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</si>
  <si>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</si>
  <si>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</si>
  <si>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</si>
  <si>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</si>
  <si>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</si>
  <si>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</si>
  <si>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</si>
  <si>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</si>
  <si>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</si>
  <si>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</si>
  <si>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</si>
  <si>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</si>
  <si>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</si>
  <si>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</si>
  <si>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</si>
  <si>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</si>
  <si>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</si>
  <si>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</si>
  <si>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</si>
  <si>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</si>
  <si>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</si>
  <si>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</si>
  <si>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</si>
  <si>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</si>
  <si>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</si>
  <si>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</si>
  <si>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</si>
  <si>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</si>
  <si>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</si>
  <si>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</si>
  <si>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</si>
  <si>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</si>
  <si>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</si>
  <si>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</si>
  <si>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</si>
  <si>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</si>
  <si>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</si>
  <si>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</si>
  <si>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</si>
  <si>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</si>
  <si>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</si>
  <si>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</si>
  <si>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</si>
  <si>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</si>
  <si>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</si>
  <si>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</si>
  <si>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</si>
  <si>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</si>
  <si>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</si>
  <si>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</si>
  <si>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</si>
  <si>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</si>
  <si>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</si>
  <si>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</si>
  <si>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</si>
  <si>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</si>
  <si>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</si>
  <si>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</si>
  <si>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</si>
  <si>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</si>
  <si>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</si>
  <si>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</si>
  <si>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</si>
  <si>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</si>
  <si>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</si>
  <si>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</si>
  <si>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</si>
  <si>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</si>
  <si>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</si>
  <si>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</si>
  <si>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</si>
  <si>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</si>
  <si>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</si>
  <si>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</si>
  <si>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</si>
  <si>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</si>
  <si>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</si>
  <si>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</si>
  <si>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</si>
  <si>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</si>
  <si>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</si>
  <si>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</si>
  <si>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</si>
  <si>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</si>
  <si>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</si>
  <si>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</si>
  <si>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</si>
  <si>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</si>
  <si>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</si>
  <si>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</si>
  <si>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</si>
  <si>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</si>
  <si>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</si>
  <si>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</si>
  <si>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</si>
  <si>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</si>
  <si>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</si>
  <si>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</si>
  <si>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</si>
  <si>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</si>
  <si>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</si>
  <si>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</si>
  <si>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</si>
  <si>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</si>
  <si>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</si>
  <si>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</si>
  <si>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</si>
  <si>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</si>
  <si>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</si>
  <si>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</si>
  <si>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</si>
  <si>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</si>
  <si>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</si>
  <si>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</si>
  <si>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</si>
  <si>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</si>
  <si>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</si>
  <si>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</si>
  <si>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</si>
  <si>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</si>
  <si>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</si>
  <si>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</si>
  <si>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</si>
  <si>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</si>
  <si>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</si>
  <si>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</si>
  <si>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</si>
  <si>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</si>
  <si>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</si>
  <si>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</si>
  <si>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</si>
  <si>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</si>
  <si>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</si>
  <si>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</si>
  <si>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</si>
  <si>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</si>
  <si>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</si>
  <si>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</si>
  <si>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</si>
  <si>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</si>
  <si>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</si>
  <si>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</si>
  <si>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</si>
  <si>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</si>
  <si>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</si>
  <si>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</si>
  <si>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</si>
  <si>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</si>
  <si>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</si>
  <si>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</si>
  <si>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</si>
  <si>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</si>
  <si>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</si>
  <si>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</si>
  <si>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</si>
  <si>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</si>
  <si>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</si>
  <si>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</si>
  <si>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</si>
  <si>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</si>
  <si>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</si>
  <si>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</si>
  <si>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</si>
  <si>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</si>
  <si>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</si>
  <si>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</si>
  <si>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</si>
  <si>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</si>
  <si>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</si>
  <si>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</si>
  <si>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</si>
  <si>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</si>
  <si>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</si>
  <si>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</si>
  <si>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</si>
  <si>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</si>
  <si>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</si>
  <si>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</si>
  <si>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</si>
  <si>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</si>
  <si>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</si>
  <si>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</si>
  <si>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</si>
  <si>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</si>
  <si>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</si>
  <si>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</si>
  <si>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</si>
  <si>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</si>
  <si>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</si>
  <si>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</si>
  <si>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</si>
  <si>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</si>
  <si>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</si>
  <si>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</si>
  <si>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</si>
  <si>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</si>
  <si>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</si>
  <si>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</si>
  <si>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</si>
  <si>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</si>
  <si>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</si>
  <si>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</si>
  <si>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</si>
  <si>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</si>
  <si>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</si>
  <si>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</si>
  <si>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</si>
  <si>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</si>
  <si>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</si>
  <si>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</si>
  <si>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</si>
  <si>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</si>
  <si>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</si>
  <si>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</si>
  <si>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</si>
  <si>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</si>
  <si>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</si>
  <si>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</si>
  <si>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</si>
  <si>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</si>
  <si>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</si>
  <si>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</si>
  <si>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</si>
  <si>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</si>
  <si>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</si>
  <si>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</si>
  <si>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</si>
  <si>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</si>
  <si>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</si>
  <si>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</si>
  <si>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</si>
  <si>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</si>
  <si>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</si>
  <si>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</si>
  <si>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</si>
  <si>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</si>
  <si>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</si>
  <si>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</si>
  <si>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</si>
  <si>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</si>
  <si>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</si>
  <si>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</si>
  <si>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</si>
  <si>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</si>
  <si>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</si>
  <si>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</si>
  <si>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</si>
  <si>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</si>
  <si>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</si>
  <si>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</si>
  <si>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</si>
  <si>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</si>
  <si>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</si>
  <si>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</si>
  <si>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</si>
  <si>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</si>
  <si>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</si>
  <si>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</si>
  <si>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</si>
  <si>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</si>
  <si>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</si>
  <si>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</si>
  <si>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</si>
  <si>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</si>
  <si>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</si>
  <si>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</si>
  <si>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</si>
  <si>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</si>
  <si>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</si>
  <si>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</si>
  <si>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</si>
  <si>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</si>
  <si>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</si>
  <si>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</si>
  <si>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</si>
  <si>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</si>
  <si>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</si>
  <si>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</si>
  <si>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</si>
  <si>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</si>
  <si>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</si>
  <si>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</si>
  <si>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</si>
  <si>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</si>
  <si>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</si>
  <si>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</si>
  <si>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</si>
  <si>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</si>
  <si>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</si>
  <si>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</si>
  <si>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</si>
  <si>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</si>
  <si>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</si>
  <si>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</si>
  <si>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</si>
  <si>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</si>
  <si>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</si>
  <si>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</si>
  <si>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</si>
  <si>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</si>
  <si>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</si>
  <si>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</si>
  <si>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</si>
  <si>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</si>
  <si>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</si>
  <si>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</si>
  <si>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</si>
  <si>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</si>
  <si>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</si>
  <si>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</si>
  <si>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</si>
  <si>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</si>
  <si>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</si>
  <si>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</si>
  <si>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</si>
  <si>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</si>
  <si>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</si>
  <si>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</si>
  <si>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</si>
  <si>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</si>
  <si>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</si>
  <si>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</si>
  <si>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</si>
  <si>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</si>
  <si>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</si>
  <si>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</si>
  <si>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</si>
  <si>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</si>
  <si>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</si>
  <si>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</si>
  <si>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</si>
  <si>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</si>
  <si>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</si>
  <si>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</si>
  <si>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</si>
  <si>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</si>
  <si>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</si>
  <si>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</si>
  <si>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</si>
  <si>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</si>
  <si>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</si>
  <si>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</si>
  <si>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</si>
  <si>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</si>
  <si>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</si>
  <si>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</si>
  <si>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</si>
  <si>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</si>
  <si>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</si>
  <si>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</si>
  <si>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</si>
  <si>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</si>
  <si>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</si>
  <si>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</si>
  <si>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</si>
  <si>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</si>
  <si>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</si>
  <si>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</si>
  <si>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</si>
  <si>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</si>
  <si>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</si>
  <si>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</si>
  <si>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</si>
  <si>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</si>
  <si>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</si>
  <si>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</si>
  <si>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</si>
  <si>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</si>
  <si>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</si>
  <si>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</si>
  <si>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</si>
  <si>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</si>
  <si>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</si>
  <si>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</si>
  <si>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</si>
  <si>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</si>
  <si>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</si>
  <si>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</si>
  <si>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</si>
  <si>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</si>
  <si>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</si>
  <si>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</si>
  <si>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</si>
  <si>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</si>
  <si>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</si>
  <si>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</si>
  <si>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</si>
  <si>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</si>
  <si>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</si>
  <si>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</si>
  <si>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</si>
  <si>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</si>
  <si>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</si>
  <si>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</si>
  <si>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</si>
  <si>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</si>
  <si>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</si>
  <si>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</si>
  <si>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</si>
  <si>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</si>
  <si>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</si>
  <si>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</si>
  <si>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</si>
  <si>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</si>
  <si>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</si>
  <si>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</si>
  <si>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</si>
  <si>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</si>
  <si>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</si>
  <si>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</si>
  <si>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</si>
  <si>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</si>
  <si>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</si>
  <si>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</si>
  <si>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</si>
  <si>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</si>
  <si>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</si>
  <si>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</si>
  <si>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</si>
  <si>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</si>
  <si>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</si>
  <si>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</si>
  <si>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</si>
  <si>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</si>
  <si>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</si>
  <si>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</si>
  <si>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</si>
  <si>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</si>
  <si>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</si>
  <si>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</si>
  <si>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</si>
  <si>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</si>
  <si>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</si>
  <si>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</si>
  <si>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</si>
  <si>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</si>
  <si>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</si>
  <si>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</si>
  <si>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</si>
  <si>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</si>
  <si>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</si>
  <si>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</si>
  <si>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</si>
  <si>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</si>
  <si>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</si>
  <si>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</si>
  <si>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</si>
  <si>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</si>
  <si>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</si>
  <si>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</si>
  <si>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</si>
  <si>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</si>
  <si>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</si>
  <si>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</si>
  <si>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</si>
  <si>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</si>
  <si>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</si>
  <si>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</si>
  <si>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</si>
  <si>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</si>
  <si>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</si>
  <si>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</si>
  <si>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</si>
  <si>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</si>
  <si>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</si>
  <si>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</si>
  <si>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</si>
  <si>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</si>
  <si>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</si>
  <si>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</si>
  <si>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</si>
  <si>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</si>
  <si>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</si>
  <si>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</si>
  <si>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</si>
  <si>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</si>
  <si>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</si>
  <si>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</si>
  <si>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</si>
  <si>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</si>
  <si>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</si>
  <si>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</si>
  <si>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</si>
  <si>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</si>
  <si>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</si>
  <si>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</si>
  <si>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</si>
  <si>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</si>
  <si>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</si>
  <si>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</si>
  <si>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</si>
  <si>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</si>
  <si>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</si>
  <si>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</si>
  <si>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</si>
  <si>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</si>
  <si>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</si>
  <si>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</si>
  <si>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</si>
  <si>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</si>
  <si>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</si>
  <si>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</si>
  <si>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</si>
  <si>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</si>
  <si>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</si>
  <si>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</si>
  <si>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</si>
  <si>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</si>
  <si>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</si>
  <si>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</si>
  <si>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</si>
  <si>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</si>
  <si>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</si>
  <si>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</si>
  <si>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</si>
  <si>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</si>
  <si>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</si>
  <si>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</si>
  <si>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</si>
  <si>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</si>
  <si>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</si>
  <si>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</si>
  <si>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</si>
  <si>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</si>
  <si>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</si>
  <si>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</si>
  <si>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</si>
  <si>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</si>
  <si>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</si>
  <si>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</si>
  <si>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</si>
  <si>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</si>
  <si>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</si>
  <si>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</si>
  <si>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</si>
  <si>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</si>
  <si>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</si>
  <si>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</si>
  <si>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</si>
  <si>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</si>
  <si>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</si>
  <si>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</si>
  <si>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</si>
  <si>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</si>
  <si>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</si>
  <si>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</si>
  <si>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</si>
  <si>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</si>
  <si>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</si>
  <si>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</si>
  <si>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</si>
  <si>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</si>
  <si>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</si>
  <si>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</si>
  <si>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</si>
  <si>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</si>
  <si>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</si>
  <si>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</si>
  <si>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</si>
  <si>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</si>
  <si>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</si>
  <si>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</si>
  <si>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</si>
  <si>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</si>
  <si>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</si>
  <si>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</si>
  <si>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</si>
  <si>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</si>
  <si>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</si>
  <si>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</si>
  <si>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</si>
  <si>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</si>
  <si>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</si>
  <si>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</si>
  <si>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</si>
  <si>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</si>
  <si>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</si>
  <si>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</si>
  <si>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</si>
  <si>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</si>
  <si>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</si>
  <si>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</si>
  <si>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</si>
  <si>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</si>
  <si>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</si>
  <si>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</si>
  <si>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</si>
  <si>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</si>
  <si>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</si>
  <si>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</si>
  <si>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</si>
  <si>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</si>
  <si>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</si>
  <si>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</si>
  <si>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</si>
  <si>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</si>
  <si>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</si>
  <si>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</si>
  <si>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</si>
  <si>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</si>
  <si>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</si>
  <si>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</si>
  <si>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</si>
  <si>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</si>
  <si>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</si>
  <si>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</si>
  <si>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</si>
  <si>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</si>
  <si>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</si>
  <si>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</si>
  <si>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</si>
  <si>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</si>
  <si>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</si>
  <si>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</si>
  <si>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</si>
  <si>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</si>
  <si>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</si>
  <si>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</si>
  <si>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</si>
  <si>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</si>
  <si>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</si>
  <si>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</si>
  <si>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</si>
  <si>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</si>
  <si>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</si>
  <si>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</si>
  <si>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</si>
  <si>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</si>
  <si>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</si>
  <si>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</si>
  <si>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</si>
  <si>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</si>
  <si>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</si>
  <si>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</si>
  <si>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</si>
  <si>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</si>
  <si>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</si>
  <si>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</si>
  <si>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</si>
  <si>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</si>
  <si>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</si>
  <si>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</si>
  <si>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</si>
  <si>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</si>
  <si>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</si>
  <si>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</si>
  <si>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</si>
  <si>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</si>
  <si>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</si>
  <si>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</si>
  <si>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</si>
  <si>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</si>
  <si>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</si>
  <si>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</si>
  <si>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</si>
  <si>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</si>
  <si>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</si>
  <si>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</si>
  <si>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</si>
  <si>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</si>
  <si>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</si>
  <si>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</si>
  <si>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</si>
  <si>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</si>
  <si>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</si>
  <si>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</si>
  <si>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</si>
  <si>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</si>
  <si>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</si>
  <si>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</si>
  <si>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</si>
  <si>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</si>
  <si>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</si>
  <si>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</si>
  <si>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</si>
  <si>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</si>
  <si>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</si>
  <si>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</si>
  <si>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</si>
  <si>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</si>
  <si>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</si>
  <si>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</si>
  <si>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</si>
  <si>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</si>
  <si>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</si>
  <si>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</si>
  <si>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</si>
  <si>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</si>
  <si>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</si>
  <si>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</si>
  <si>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</si>
  <si>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</si>
  <si>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</si>
  <si>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</si>
  <si>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</si>
  <si>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</si>
  <si>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</si>
  <si>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</si>
  <si>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</si>
  <si>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</si>
  <si>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</si>
  <si>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</si>
  <si>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</si>
  <si>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</si>
  <si>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</si>
  <si>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</si>
  <si>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</si>
  <si>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</si>
  <si>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</si>
  <si>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</si>
  <si>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</si>
  <si>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</si>
  <si>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</si>
  <si>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</si>
  <si>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</si>
  <si>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</si>
  <si>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</si>
  <si>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</si>
  <si>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</si>
  <si>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</si>
  <si>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</si>
  <si>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</si>
  <si>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</si>
  <si>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</si>
  <si>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</si>
  <si>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</si>
  <si>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</si>
  <si>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</si>
  <si>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</si>
  <si>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</si>
  <si>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</si>
  <si>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</si>
  <si>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</si>
  <si>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</si>
  <si>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</si>
  <si>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</si>
  <si>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</si>
  <si>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</si>
  <si>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</si>
  <si>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</si>
  <si>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</si>
  <si>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</si>
  <si>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</si>
  <si>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</si>
  <si>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</si>
  <si>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</si>
  <si>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</si>
  <si>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</si>
  <si>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</si>
  <si>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</si>
  <si>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</si>
  <si>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</si>
  <si>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</si>
  <si>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</si>
  <si>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</si>
  <si>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</si>
  <si>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</si>
  <si>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</si>
  <si>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</si>
  <si>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</si>
  <si>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</si>
  <si>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</si>
  <si>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</si>
  <si>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</si>
  <si>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</si>
  <si>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</si>
  <si>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</si>
  <si>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</si>
  <si>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</si>
  <si>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</si>
  <si>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</si>
  <si>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</si>
  <si>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</si>
  <si>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</si>
  <si>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</si>
  <si>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</si>
  <si>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</si>
  <si>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</si>
  <si>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</si>
  <si>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</si>
  <si>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</si>
  <si>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</si>
  <si>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</si>
  <si>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</si>
  <si>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</si>
  <si>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</si>
  <si>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</si>
  <si>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</si>
  <si>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</si>
  <si>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</si>
  <si>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</si>
  <si>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</si>
  <si>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</si>
  <si>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</si>
  <si>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</si>
  <si>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</si>
  <si>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</si>
  <si>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</si>
  <si>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</si>
  <si>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</si>
  <si>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</si>
  <si>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</si>
  <si>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</si>
  <si>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</si>
  <si>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</si>
  <si>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</si>
  <si>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</si>
  <si>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</si>
  <si>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</si>
  <si>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</si>
  <si>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</si>
  <si>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</si>
  <si>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</si>
  <si>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</si>
  <si>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</si>
  <si>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</si>
  <si>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</si>
  <si>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</si>
  <si>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</si>
  <si>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</si>
  <si>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</si>
  <si>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</si>
  <si>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</si>
  <si>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</si>
  <si>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</si>
  <si>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</si>
  <si>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</si>
  <si>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</si>
  <si>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</si>
  <si>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</si>
  <si>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</si>
  <si>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</si>
  <si>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</si>
  <si>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</si>
  <si>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</si>
  <si>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</si>
  <si>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</si>
  <si>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</si>
  <si>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</si>
  <si>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</si>
  <si>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</si>
  <si>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</si>
  <si>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</si>
  <si>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</si>
  <si>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</si>
  <si>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</si>
  <si>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</si>
  <si>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</si>
  <si>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</si>
  <si>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</si>
  <si>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</si>
  <si>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</si>
  <si>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</si>
  <si>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</si>
  <si>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</si>
  <si>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</si>
  <si>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</si>
  <si>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</si>
  <si>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</si>
  <si>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</si>
  <si>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</si>
  <si>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</si>
  <si>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</si>
  <si>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</si>
  <si>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</si>
  <si>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</si>
  <si>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</si>
  <si>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</si>
  <si>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</si>
  <si>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</si>
  <si>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</si>
  <si>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</si>
  <si>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</si>
  <si>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</si>
  <si>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</si>
  <si>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</si>
  <si>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</si>
  <si>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</si>
  <si>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</si>
  <si>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</si>
  <si>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</si>
  <si>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</si>
  <si>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</si>
  <si>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</si>
  <si>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</si>
  <si>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</si>
  <si>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</si>
  <si>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</si>
  <si>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</si>
  <si>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</si>
  <si>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</si>
  <si>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</si>
  <si>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</si>
  <si>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</si>
  <si>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</si>
  <si>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</si>
  <si>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</si>
  <si>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</si>
  <si>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</si>
  <si>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</si>
  <si>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</si>
  <si>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</si>
  <si>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</si>
  <si>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</si>
  <si>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</si>
  <si>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</si>
  <si>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</si>
  <si>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</si>
  <si>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</si>
  <si>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</si>
  <si>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</si>
  <si>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</si>
  <si>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</si>
  <si>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</si>
  <si>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</si>
  <si>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</si>
  <si>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</si>
  <si>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</si>
  <si>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</si>
  <si>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</si>
  <si>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</si>
  <si>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</si>
  <si>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</si>
  <si>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</si>
  <si>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</si>
  <si>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</si>
  <si>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</si>
  <si>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</si>
  <si>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</si>
  <si>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</si>
  <si>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</si>
  <si>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</si>
  <si>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</si>
  <si>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</si>
  <si>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</si>
  <si>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</si>
  <si>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</si>
  <si>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</si>
  <si>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</si>
  <si>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</si>
  <si>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</si>
  <si>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</si>
  <si>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</si>
  <si>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</si>
  <si>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</si>
  <si>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</si>
  <si>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</si>
  <si>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</si>
  <si>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</si>
  <si>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</si>
  <si>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</si>
  <si>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</si>
  <si>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</si>
  <si>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</si>
  <si>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</si>
  <si>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</si>
  <si>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</si>
  <si>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</si>
  <si>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</si>
  <si>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</si>
  <si>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</si>
  <si>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</si>
  <si>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</si>
  <si>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</si>
  <si>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</si>
  <si>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</si>
  <si>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</si>
  <si>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</si>
  <si>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</si>
  <si>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</si>
  <si>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</si>
  <si>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</si>
  <si>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</si>
  <si>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</si>
  <si>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</si>
  <si>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</si>
  <si>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</si>
  <si>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</si>
  <si>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</si>
  <si>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</si>
  <si>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</si>
  <si>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</si>
  <si>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</si>
  <si>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</si>
  <si>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</si>
  <si>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</si>
  <si>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</si>
  <si>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</si>
  <si>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</si>
  <si>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</si>
  <si>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</si>
  <si>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</si>
  <si>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</si>
  <si>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</si>
  <si>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</si>
  <si>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</si>
  <si>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</si>
  <si>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</si>
  <si>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</si>
  <si>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</si>
  <si>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</si>
  <si>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</si>
  <si>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</si>
  <si>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</si>
  <si>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</si>
  <si>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</si>
  <si>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</si>
  <si>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</si>
  <si>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</si>
  <si>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</si>
  <si>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</si>
  <si>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</si>
  <si>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</si>
  <si>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</si>
  <si>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</si>
  <si>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</si>
  <si>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</si>
  <si>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</si>
  <si>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</si>
  <si>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</si>
  <si>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</si>
  <si>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</si>
  <si>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</si>
  <si>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</si>
  <si>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</si>
  <si>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</si>
  <si>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</si>
  <si>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</si>
  <si>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</si>
  <si>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</si>
  <si>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</si>
  <si>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</si>
  <si>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</si>
  <si>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</si>
  <si>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</si>
  <si>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</si>
  <si>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</si>
  <si>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</si>
  <si>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</si>
  <si>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</si>
  <si>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</si>
  <si>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</si>
  <si>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</si>
  <si>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</si>
  <si>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</si>
  <si>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</si>
  <si>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</si>
  <si>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</si>
  <si>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</si>
  <si>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</si>
  <si>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</si>
  <si>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</si>
  <si>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</si>
  <si>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</si>
  <si>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</si>
  <si>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</si>
  <si>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</si>
  <si>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</si>
  <si>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</si>
  <si>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</si>
  <si>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</si>
  <si>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</si>
  <si>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</si>
  <si>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</si>
  <si>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</si>
  <si>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</si>
  <si>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</si>
  <si>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</si>
  <si>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</si>
  <si>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</si>
  <si>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</si>
  <si>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</si>
  <si>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</si>
  <si>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</si>
  <si>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</si>
  <si>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</si>
  <si>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</si>
  <si>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</si>
  <si>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</si>
  <si>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</si>
  <si>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</si>
  <si>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</si>
  <si>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</si>
  <si>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</si>
  <si>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</si>
  <si>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</si>
  <si>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</si>
  <si>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</si>
  <si>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</si>
  <si>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</si>
  <si>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</si>
  <si>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</si>
  <si>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</si>
  <si>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</si>
  <si>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</si>
  <si>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</si>
  <si>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</si>
  <si>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</si>
  <si>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</si>
  <si>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</si>
  <si>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</si>
  <si>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</si>
  <si>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</si>
  <si>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</si>
  <si>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</si>
  <si>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</si>
  <si>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</si>
  <si>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</si>
  <si>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</si>
  <si>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</si>
  <si>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</si>
  <si>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</si>
  <si>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</si>
  <si>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</si>
  <si>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</si>
  <si>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</si>
  <si>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</si>
  <si>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</si>
  <si>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</si>
  <si>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</si>
  <si>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</si>
  <si>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</si>
  <si>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</si>
  <si>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</si>
  <si>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</si>
  <si>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</si>
  <si>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</si>
  <si>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</si>
  <si>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</si>
  <si>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</si>
  <si>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</si>
  <si>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</si>
  <si>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</si>
  <si>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</si>
  <si>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</si>
  <si>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</si>
  <si>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</si>
  <si>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</si>
  <si>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</si>
  <si>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</si>
  <si>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</si>
  <si>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</si>
  <si>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</si>
  <si>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</si>
  <si>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</si>
  <si>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</si>
  <si>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</si>
  <si>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</si>
  <si>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</si>
  <si>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</si>
  <si>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</si>
  <si>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</si>
  <si>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</si>
  <si>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</si>
  <si>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</si>
  <si>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</si>
  <si>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</si>
  <si>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</si>
  <si>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</si>
  <si>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</si>
  <si>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</si>
  <si>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</si>
  <si>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</si>
  <si>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</si>
  <si>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</si>
  <si>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</si>
  <si>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</si>
  <si>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</si>
  <si>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</si>
  <si>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</si>
  <si>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</si>
  <si>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</si>
  <si>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</si>
  <si>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</si>
  <si>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</si>
  <si>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</si>
  <si>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</si>
  <si>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</si>
  <si>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</si>
  <si>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</si>
  <si>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</si>
  <si>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</si>
  <si>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</si>
  <si>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</si>
  <si>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</si>
  <si>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</si>
  <si>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</si>
  <si>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</si>
  <si>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</si>
  <si>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</si>
  <si>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</si>
  <si>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</si>
  <si>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</si>
  <si>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</si>
  <si>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</si>
  <si>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</si>
  <si>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</si>
  <si>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</si>
  <si>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</si>
  <si>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</si>
  <si>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</si>
  <si>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</si>
  <si>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</si>
  <si>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</si>
  <si>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</si>
  <si>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</si>
  <si>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</si>
  <si>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</si>
  <si>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</si>
  <si>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</si>
  <si>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</si>
  <si>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</si>
  <si>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</si>
  <si>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</si>
  <si>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</si>
  <si>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</si>
  <si>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</si>
  <si>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</si>
  <si>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</si>
  <si>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</si>
  <si>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</si>
  <si>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</si>
  <si>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</si>
  <si>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</si>
  <si>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</si>
  <si>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</si>
  <si>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</si>
  <si>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</si>
  <si>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</si>
  <si>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</si>
  <si>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</si>
  <si>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</si>
  <si>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</si>
  <si>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</si>
  <si>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</si>
  <si>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</si>
  <si>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</si>
  <si>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</si>
  <si>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</si>
  <si>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</si>
  <si>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</si>
  <si>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</si>
  <si>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</si>
  <si>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</si>
  <si>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</si>
  <si>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</si>
  <si>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</si>
  <si>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</si>
  <si>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</si>
  <si>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</si>
  <si>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</si>
  <si>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</si>
  <si>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</si>
  <si>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</si>
  <si>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</si>
  <si>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</si>
  <si>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</si>
  <si>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</si>
  <si>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</si>
  <si>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</si>
  <si>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</si>
  <si>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</si>
  <si>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</si>
  <si>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</si>
  <si>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</si>
  <si>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</si>
  <si>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</si>
  <si>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</si>
  <si>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</si>
  <si>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</si>
  <si>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</si>
  <si>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</si>
  <si>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</si>
  <si>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</si>
  <si>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</si>
  <si>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</si>
  <si>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</si>
  <si>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</si>
  <si>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</si>
  <si>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</si>
  <si>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</si>
  <si>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</si>
  <si>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</si>
  <si>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</si>
  <si>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</si>
  <si>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</si>
  <si>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</si>
  <si>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</si>
  <si>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</si>
  <si>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</si>
  <si>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</si>
  <si>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</si>
  <si>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</si>
  <si>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</si>
  <si>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</si>
  <si>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</si>
  <si>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</si>
  <si>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</si>
  <si>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</si>
  <si>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</si>
  <si>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</si>
  <si>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</si>
  <si>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</si>
  <si>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</si>
  <si>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</si>
  <si>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</si>
  <si>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</si>
  <si>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</si>
  <si>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</si>
  <si>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</si>
  <si>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</si>
  <si>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</si>
  <si>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</si>
  <si>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</si>
  <si>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</si>
  <si>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</si>
  <si>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</si>
  <si>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</si>
  <si>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</si>
  <si>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</si>
  <si>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</si>
  <si>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</si>
  <si>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</si>
  <si>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</si>
  <si>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</si>
  <si>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</si>
  <si>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</si>
  <si>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</si>
  <si>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</si>
  <si>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</si>
  <si>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</si>
  <si>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</si>
  <si>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</si>
  <si>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</si>
  <si>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</si>
  <si>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</si>
  <si>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</si>
  <si>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</si>
  <si>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</si>
  <si>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</si>
  <si>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</si>
  <si>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</si>
  <si>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</si>
  <si>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</si>
  <si>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</si>
  <si>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</si>
  <si>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</si>
  <si>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</si>
  <si>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</si>
  <si>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</si>
  <si>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</si>
  <si>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</si>
  <si>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</si>
  <si>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</si>
  <si>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</si>
  <si>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</si>
  <si>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</si>
  <si>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</si>
  <si>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</si>
  <si>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</si>
  <si>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</si>
  <si>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</si>
  <si>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</si>
  <si>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</si>
  <si>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</si>
  <si>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</si>
  <si>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</si>
  <si>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</si>
  <si>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</si>
  <si>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</si>
  <si>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</si>
  <si>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</si>
  <si>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</si>
  <si>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</si>
  <si>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</si>
  <si>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</si>
  <si>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</si>
  <si>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</si>
  <si>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</si>
  <si>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</si>
  <si>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</si>
  <si>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</si>
  <si>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</si>
  <si>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</si>
  <si>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</si>
  <si>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</si>
  <si>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</si>
  <si>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</si>
  <si>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</si>
  <si>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</si>
  <si>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</si>
  <si>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</si>
  <si>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</si>
  <si>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</si>
  <si>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</si>
  <si>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</si>
  <si>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</si>
  <si>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</si>
  <si>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</si>
  <si>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</si>
  <si>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</si>
  <si>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</si>
  <si>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</si>
  <si>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</si>
  <si>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</si>
  <si>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</si>
  <si>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</si>
  <si>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</si>
  <si>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</si>
  <si>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</si>
  <si>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</si>
  <si>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</si>
  <si>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</si>
  <si>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</si>
  <si>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</si>
  <si>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</si>
  <si>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</si>
  <si>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</si>
  <si>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</si>
  <si>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</si>
  <si>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</si>
  <si>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</si>
  <si>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</si>
  <si>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</si>
  <si>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</si>
  <si>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</si>
  <si>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</si>
  <si>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</si>
  <si>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</si>
  <si>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</si>
  <si>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</si>
  <si>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</si>
  <si>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</si>
  <si>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</si>
  <si>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</si>
  <si>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</si>
  <si>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</si>
  <si>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</si>
  <si>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</si>
  <si>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</si>
  <si>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</si>
  <si>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</si>
  <si>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</si>
  <si>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</si>
  <si>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</si>
  <si>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</si>
  <si>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</si>
  <si>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</si>
  <si>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</si>
  <si>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</si>
  <si>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</si>
  <si>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</si>
  <si>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</si>
  <si>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</si>
  <si>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</si>
  <si>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</si>
  <si>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</si>
  <si>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</si>
  <si>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</si>
  <si>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</si>
  <si>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</si>
  <si>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</si>
  <si>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</si>
  <si>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</si>
  <si>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</si>
  <si>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</si>
  <si>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</si>
  <si>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</si>
  <si>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</si>
  <si>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</si>
  <si>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</si>
  <si>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</si>
  <si>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</si>
  <si>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</si>
  <si>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</si>
  <si>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</si>
  <si>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</si>
  <si>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</si>
  <si>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</si>
  <si>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</si>
  <si>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</si>
  <si>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</si>
  <si>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</si>
  <si>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</si>
  <si>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</si>
  <si>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</si>
  <si>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</si>
  <si>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</si>
  <si>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</si>
  <si>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</si>
  <si>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</si>
  <si>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</si>
  <si>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</si>
  <si>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</si>
  <si>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</si>
  <si>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</si>
  <si>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</si>
  <si>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</si>
  <si>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</si>
  <si>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</si>
  <si>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</si>
  <si>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</si>
  <si>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</si>
  <si>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</si>
  <si>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</si>
  <si>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</si>
  <si>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</si>
  <si>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</si>
  <si>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</si>
  <si>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</si>
  <si>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</si>
  <si>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</si>
  <si>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</si>
  <si>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</si>
  <si>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</si>
  <si>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</si>
  <si>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</si>
  <si>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</si>
  <si>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</si>
  <si>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</si>
  <si>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</si>
  <si>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</si>
  <si>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</si>
  <si>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</si>
  <si>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</si>
  <si>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</si>
  <si>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</si>
  <si>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</si>
  <si>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</si>
  <si>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</si>
  <si>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</si>
  <si>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</si>
  <si>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</si>
  <si>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</si>
  <si>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</si>
  <si>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</si>
  <si>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</si>
  <si>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</si>
  <si>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</si>
  <si>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</si>
  <si>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</si>
  <si>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</si>
  <si>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</si>
  <si>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</si>
  <si>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</si>
  <si>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</si>
  <si>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</si>
  <si>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</si>
  <si>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</si>
  <si>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</si>
  <si>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</si>
  <si>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</si>
  <si>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</si>
  <si>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</si>
  <si>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</si>
  <si>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</si>
  <si>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</si>
  <si>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</si>
  <si>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</si>
  <si>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</si>
  <si>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</si>
  <si>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</si>
  <si>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</si>
  <si>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</si>
  <si>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</si>
  <si>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</si>
  <si>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</si>
  <si>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</si>
  <si>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</si>
  <si>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</si>
  <si>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</si>
  <si>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</si>
  <si>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</si>
  <si>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</si>
  <si>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</si>
  <si>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</si>
  <si>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</si>
  <si>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</si>
  <si>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</si>
  <si>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</si>
  <si>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</si>
  <si>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</si>
  <si>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</si>
  <si>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</si>
  <si>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</si>
  <si>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</si>
  <si>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</si>
  <si>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</si>
  <si>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</si>
  <si>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</si>
  <si>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</si>
  <si>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</si>
  <si>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</si>
  <si>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</si>
  <si>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</si>
  <si>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</si>
  <si>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</si>
  <si>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</si>
  <si>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</si>
  <si>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</si>
  <si>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</si>
  <si>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</si>
  <si>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</si>
  <si>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</si>
  <si>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</si>
  <si>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</si>
  <si>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</si>
  <si>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</si>
  <si>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</si>
  <si>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</si>
  <si>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</si>
  <si>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</si>
  <si>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</si>
  <si>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</si>
  <si>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</si>
  <si>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</si>
  <si>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</si>
  <si>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</si>
  <si>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</si>
  <si>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</si>
  <si>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</si>
  <si>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</si>
  <si>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</si>
  <si>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</si>
  <si>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</si>
  <si>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</si>
  <si>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</si>
  <si>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</si>
  <si>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</si>
  <si>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</si>
  <si>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</si>
  <si>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</si>
  <si>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</si>
  <si>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</si>
  <si>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</si>
  <si>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</si>
  <si>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</si>
  <si>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</si>
  <si>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</si>
  <si>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</si>
  <si>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</si>
  <si>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</si>
  <si>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</si>
  <si>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</si>
  <si>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</si>
  <si>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</si>
  <si>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</si>
  <si>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</si>
  <si>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</si>
  <si>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</si>
  <si>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</si>
  <si>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</si>
  <si>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</si>
  <si>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</si>
  <si>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</si>
  <si>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</si>
  <si>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</si>
  <si>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</si>
  <si>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</si>
  <si>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</si>
  <si>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</si>
  <si>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</si>
  <si>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</si>
  <si>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</si>
  <si>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</si>
  <si>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</si>
  <si>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</si>
  <si>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</si>
  <si>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</si>
  <si>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</si>
  <si>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</si>
  <si>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</si>
  <si>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</si>
  <si>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</si>
  <si>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</si>
  <si>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</si>
  <si>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</si>
  <si>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</si>
  <si>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</si>
  <si>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</si>
  <si>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</si>
  <si>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</si>
  <si>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</si>
  <si>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</si>
  <si>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</si>
  <si>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</si>
  <si>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</si>
  <si>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</si>
  <si>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</si>
  <si>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</si>
  <si>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</si>
  <si>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</si>
  <si>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</si>
  <si>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</si>
  <si>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</si>
  <si>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</si>
  <si>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</si>
  <si>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</si>
  <si>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</si>
  <si>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</si>
  <si>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</si>
  <si>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</si>
  <si>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</si>
  <si>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</si>
  <si>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</si>
  <si>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</si>
  <si>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</si>
  <si>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</si>
  <si>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</si>
  <si>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</si>
  <si>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</si>
  <si>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</si>
  <si>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</si>
  <si>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</si>
  <si>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</si>
  <si>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</si>
  <si>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</si>
  <si>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</si>
  <si>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</si>
  <si>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</si>
  <si>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</si>
  <si>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</si>
  <si>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</si>
  <si>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</si>
  <si>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</si>
  <si>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</si>
  <si>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</si>
  <si>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</si>
  <si>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</si>
  <si>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</si>
  <si>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</si>
  <si>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</si>
  <si>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</si>
  <si>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</si>
  <si>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</si>
  <si>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</si>
  <si>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</si>
  <si>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</si>
  <si>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</si>
  <si>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</si>
  <si>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</si>
  <si>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</si>
  <si>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</si>
  <si>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</si>
  <si>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</si>
  <si>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</si>
  <si>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</si>
  <si>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</si>
  <si>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</si>
  <si>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</si>
  <si>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</si>
  <si>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</si>
  <si>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</si>
  <si>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</si>
  <si>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</si>
  <si>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</si>
  <si>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</si>
  <si>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</si>
  <si>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</si>
  <si>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</si>
  <si>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</si>
  <si>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</si>
  <si>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</si>
  <si>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</si>
  <si>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</si>
  <si>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</si>
  <si>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</si>
  <si>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</si>
  <si>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</si>
  <si>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</si>
  <si>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</si>
  <si>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</si>
  <si>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</si>
  <si>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</si>
  <si>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</si>
  <si>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</si>
  <si>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</si>
  <si>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</si>
  <si>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</si>
  <si>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</si>
  <si>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</si>
  <si>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</si>
  <si>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</si>
  <si>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</si>
  <si>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</si>
  <si>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</si>
  <si>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</si>
  <si>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</si>
  <si>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</si>
  <si>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</si>
  <si>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</si>
  <si>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</si>
  <si>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</si>
  <si>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</si>
  <si>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</si>
  <si>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</si>
  <si>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</si>
  <si>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</si>
  <si>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</si>
  <si>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</si>
  <si>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</si>
  <si>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</si>
  <si>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</si>
  <si>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</si>
  <si>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</si>
  <si>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</si>
  <si>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</si>
  <si>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</si>
  <si>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</si>
  <si>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</si>
  <si>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</si>
  <si>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</si>
  <si>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</si>
  <si>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</si>
  <si>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</si>
  <si>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</si>
  <si>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</si>
  <si>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</si>
  <si>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</si>
  <si>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</si>
  <si>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</si>
  <si>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</si>
  <si>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</si>
  <si>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</si>
  <si>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</si>
  <si>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</si>
  <si>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</si>
  <si>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</si>
  <si>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</si>
  <si>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</si>
  <si>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</si>
  <si>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</si>
  <si>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</si>
  <si>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</si>
  <si>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</si>
  <si>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</si>
  <si>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</si>
  <si>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</si>
  <si>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</si>
  <si>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</si>
  <si>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</si>
  <si>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</si>
  <si>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</si>
  <si>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</si>
  <si>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</si>
  <si>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</si>
  <si>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</si>
  <si>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</si>
  <si>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</si>
  <si>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</si>
  <si>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</si>
  <si>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</si>
  <si>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</si>
  <si>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</si>
  <si>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</si>
  <si>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</si>
  <si>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</si>
  <si>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</si>
  <si>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</si>
  <si>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</si>
  <si>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</si>
  <si>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</si>
  <si>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</si>
  <si>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</si>
  <si>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</si>
  <si>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</si>
  <si>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</si>
  <si>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</si>
  <si>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</si>
  <si>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</si>
  <si>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</si>
  <si>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</si>
  <si>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</si>
  <si>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</si>
  <si>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</si>
  <si>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</si>
  <si>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</si>
  <si>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</si>
  <si>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</si>
  <si>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</si>
  <si>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</si>
  <si>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</si>
  <si>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</si>
  <si>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</si>
  <si>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</si>
  <si>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</si>
  <si>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</si>
  <si>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</si>
  <si>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</si>
  <si>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</si>
  <si>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</si>
  <si>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</si>
  <si>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</si>
  <si>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</si>
  <si>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</si>
  <si>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</si>
  <si>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</si>
  <si>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</si>
  <si>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</si>
  <si>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</si>
  <si>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</si>
  <si>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</si>
  <si>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</si>
  <si>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</si>
  <si>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</si>
  <si>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</si>
  <si>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</si>
  <si>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</si>
  <si>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</si>
  <si>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</si>
  <si>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</si>
  <si>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</si>
  <si>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</si>
  <si>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</si>
  <si>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</si>
  <si>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</si>
  <si>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</si>
  <si>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</si>
  <si>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</si>
  <si>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</si>
  <si>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</si>
  <si>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</si>
  <si>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</si>
  <si>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</si>
  <si>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</si>
  <si>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</si>
  <si>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</si>
  <si>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</si>
  <si>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</si>
  <si>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</si>
  <si>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</si>
  <si>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</si>
  <si>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</si>
  <si>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</si>
  <si>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</si>
  <si>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</si>
  <si>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</si>
  <si>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</si>
  <si>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</si>
  <si>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</si>
  <si>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</si>
  <si>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</si>
  <si>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</si>
  <si>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</si>
  <si>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</si>
  <si>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</si>
  <si>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</si>
  <si>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</si>
  <si>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</si>
  <si>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</si>
  <si>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</si>
  <si>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</si>
  <si>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</si>
  <si>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</si>
  <si>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</si>
  <si>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</si>
  <si>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</si>
  <si>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</si>
  <si>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</si>
  <si>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</si>
  <si>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</si>
  <si>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</si>
  <si>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</si>
  <si>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</si>
  <si>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</si>
  <si>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</si>
  <si>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</si>
  <si>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</si>
  <si>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</si>
  <si>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</si>
  <si>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</si>
  <si>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</si>
  <si>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</si>
  <si>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</si>
  <si>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</si>
  <si>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</si>
  <si>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</si>
  <si>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</si>
  <si>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</si>
  <si>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</si>
  <si>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</si>
  <si>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</si>
  <si>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</si>
  <si>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</si>
  <si>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</si>
  <si>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</si>
  <si>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</si>
  <si>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</si>
  <si>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</si>
  <si>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</si>
  <si>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</si>
  <si>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</si>
  <si>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</si>
  <si>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</si>
  <si>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</si>
  <si>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</si>
  <si>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</si>
  <si>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</si>
  <si>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</si>
  <si>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</si>
  <si>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</si>
  <si>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</si>
  <si>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</si>
  <si>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</si>
  <si>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</si>
  <si>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</si>
  <si>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</si>
  <si>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</si>
  <si>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</si>
  <si>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</si>
  <si>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</si>
  <si>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</si>
  <si>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</si>
  <si>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</si>
  <si>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</si>
  <si>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</si>
  <si>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</si>
  <si>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</si>
  <si>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</si>
  <si>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</si>
  <si>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</si>
  <si>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</si>
  <si>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</si>
  <si>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</si>
  <si>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</si>
  <si>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</si>
  <si>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</si>
  <si>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</si>
  <si>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</si>
  <si>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</si>
  <si>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</si>
  <si>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</si>
  <si>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</si>
  <si>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</si>
  <si>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</si>
  <si>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</si>
  <si>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</si>
  <si>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</si>
  <si>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</si>
  <si>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</si>
  <si>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</si>
  <si>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</si>
  <si>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</si>
  <si>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</si>
  <si>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</si>
  <si>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</si>
  <si>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</si>
  <si>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</si>
  <si>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</si>
  <si>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</si>
  <si>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</si>
  <si>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</si>
  <si>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</si>
  <si>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</si>
  <si>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</si>
  <si>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</si>
  <si>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</si>
  <si>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</si>
  <si>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</si>
  <si>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</si>
  <si>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</si>
  <si>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</si>
  <si>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</si>
  <si>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</si>
  <si>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</si>
  <si>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</si>
  <si>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</si>
  <si>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</si>
  <si>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</si>
  <si>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</si>
  <si>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</si>
  <si>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</si>
  <si>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</si>
  <si>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</si>
  <si>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</si>
  <si>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</si>
  <si>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</si>
  <si>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</si>
  <si>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</si>
  <si>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</si>
  <si>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</si>
  <si>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</si>
  <si>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</si>
  <si>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</si>
  <si>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</si>
  <si>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</si>
  <si>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</si>
  <si>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</si>
  <si>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</si>
  <si>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</si>
  <si>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</si>
  <si>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</si>
  <si>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</si>
  <si>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</si>
  <si>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</si>
  <si>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</si>
  <si>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</si>
  <si>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</si>
  <si>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</si>
  <si>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</si>
  <si>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</si>
  <si>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</si>
  <si>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</si>
  <si>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</si>
  <si>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</si>
  <si>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</si>
  <si>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</si>
  <si>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</si>
  <si>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</si>
  <si>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</si>
  <si>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</si>
  <si>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</si>
  <si>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</si>
  <si>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</si>
  <si>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</si>
  <si>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</si>
  <si>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</si>
  <si>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</si>
  <si>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</si>
  <si>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</si>
  <si>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</si>
  <si>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</si>
  <si>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</si>
  <si>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</si>
  <si>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</si>
  <si>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</si>
  <si>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</si>
  <si>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</si>
  <si>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</si>
  <si>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</si>
  <si>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</si>
  <si>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</si>
  <si>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</si>
  <si>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</si>
  <si>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</si>
  <si>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</si>
  <si>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</si>
  <si>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</si>
  <si>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</si>
  <si>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</si>
  <si>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</si>
  <si>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</si>
  <si>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</si>
  <si>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</si>
  <si>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</si>
  <si>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</si>
  <si>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</si>
  <si>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</si>
  <si>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</si>
  <si>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</si>
  <si>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</si>
  <si>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</si>
  <si>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</si>
  <si>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</si>
  <si>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</si>
  <si>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</si>
  <si>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</si>
  <si>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</si>
  <si>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</si>
  <si>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</si>
  <si>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</si>
  <si>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</si>
  <si>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</si>
  <si>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</si>
  <si>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</si>
  <si>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</si>
  <si>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</si>
  <si>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</si>
  <si>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</si>
  <si>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</si>
  <si>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</si>
  <si>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</si>
  <si>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</si>
  <si>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</si>
  <si>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</si>
  <si>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</si>
  <si>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</si>
  <si>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</si>
  <si>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</si>
  <si>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</si>
  <si>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</si>
  <si>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</si>
  <si>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</si>
  <si>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</si>
  <si>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</si>
  <si>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</si>
  <si>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</si>
  <si>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</si>
  <si>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</si>
  <si>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</si>
  <si>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</si>
  <si>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</si>
  <si>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</si>
  <si>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</si>
  <si>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</si>
  <si>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</si>
  <si>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</si>
  <si>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</si>
  <si>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</si>
  <si>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</si>
  <si>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</si>
  <si>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</si>
  <si>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</si>
  <si>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</si>
  <si>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</si>
  <si>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</si>
  <si>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</si>
  <si>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</si>
  <si>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</si>
  <si>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</si>
  <si>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</si>
  <si>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</si>
  <si>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</si>
  <si>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</si>
  <si>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</si>
  <si>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</si>
  <si>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</si>
  <si>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</si>
  <si>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</si>
  <si>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</si>
  <si>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</si>
  <si>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</si>
  <si>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</si>
  <si>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</si>
  <si>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</si>
  <si>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</si>
  <si>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</si>
  <si>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</si>
  <si>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</si>
  <si>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</si>
  <si>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</si>
  <si>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</si>
  <si>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</si>
  <si>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</si>
  <si>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</si>
  <si>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</si>
  <si>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</si>
  <si>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</si>
  <si>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</si>
  <si>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</si>
  <si>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</si>
  <si>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</si>
  <si>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</si>
  <si>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</si>
  <si>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</si>
  <si>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</si>
  <si>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</si>
  <si>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</si>
  <si>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</si>
  <si>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</si>
  <si>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</si>
  <si>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</si>
  <si>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</si>
  <si>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</si>
  <si>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</si>
  <si>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</si>
  <si>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</si>
  <si>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</si>
  <si>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</si>
  <si>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</si>
  <si>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</si>
  <si>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</si>
  <si>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</si>
  <si>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</si>
  <si>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</si>
  <si>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</si>
  <si>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</si>
  <si>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</si>
  <si>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</si>
  <si>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</si>
  <si>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</si>
  <si>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</si>
  <si>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</si>
  <si>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</si>
  <si>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</si>
  <si>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</si>
  <si>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</si>
  <si>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</si>
  <si>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</si>
  <si>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</si>
  <si>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</si>
  <si>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</si>
  <si>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</si>
  <si>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</si>
  <si>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</si>
  <si>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</si>
  <si>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</si>
  <si>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</si>
  <si>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</si>
  <si>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</si>
  <si>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</si>
  <si>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</si>
  <si>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</si>
  <si>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</si>
  <si>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</si>
  <si>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</si>
  <si>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</si>
  <si>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</si>
  <si>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</si>
  <si>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</si>
  <si>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</si>
  <si>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</si>
  <si>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</si>
  <si>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</si>
  <si>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</si>
  <si>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</si>
  <si>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</si>
  <si>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</si>
  <si>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</si>
  <si>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</si>
  <si>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</si>
  <si>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</si>
  <si>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</si>
  <si>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</si>
  <si>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</si>
  <si>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</si>
  <si>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</si>
  <si>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</si>
  <si>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</si>
  <si>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</si>
  <si>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</si>
  <si>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</si>
  <si>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</si>
  <si>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</si>
  <si>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</si>
  <si>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</si>
  <si>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</si>
  <si>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</si>
  <si>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</si>
  <si>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</si>
  <si>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</si>
  <si>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</si>
  <si>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</si>
  <si>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</si>
  <si>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</si>
  <si>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</si>
  <si>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</si>
  <si>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</si>
  <si>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</si>
  <si>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</si>
  <si>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</si>
  <si>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</si>
  <si>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</si>
  <si>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</si>
  <si>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</si>
  <si>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</si>
  <si>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</si>
  <si>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</si>
  <si>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</si>
  <si>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</si>
  <si>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</si>
  <si>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</si>
  <si>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</si>
  <si>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</si>
  <si>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</si>
  <si>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</si>
  <si>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</si>
  <si>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</si>
  <si>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</si>
  <si>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</si>
  <si>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</si>
  <si>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</si>
  <si>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</si>
  <si>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</si>
  <si>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</si>
  <si>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</si>
  <si>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</si>
  <si>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</si>
  <si>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</si>
  <si>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</si>
  <si>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</si>
  <si>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</si>
  <si>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</si>
  <si>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</si>
  <si>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</si>
  <si>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</si>
  <si>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</si>
  <si>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</si>
  <si>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</si>
  <si>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</si>
  <si>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</si>
  <si>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</si>
  <si>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</si>
  <si>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</si>
  <si>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</si>
  <si>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</si>
  <si>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</si>
  <si>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</si>
  <si>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</si>
  <si>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</si>
  <si>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</si>
  <si>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</si>
  <si>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</si>
  <si>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</si>
  <si>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</si>
  <si>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</si>
  <si>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</si>
  <si>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</si>
  <si>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</si>
  <si>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</si>
  <si>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</si>
  <si>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</si>
  <si>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</si>
  <si>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</si>
  <si>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</si>
  <si>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</si>
  <si>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</si>
  <si>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</si>
  <si>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</si>
  <si>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</si>
  <si>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</si>
  <si>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</si>
  <si>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</si>
  <si>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</si>
  <si>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</si>
  <si>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</si>
  <si>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</si>
  <si>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</si>
  <si>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</si>
  <si>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</si>
  <si>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</si>
  <si>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</si>
  <si>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</si>
  <si>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</si>
  <si>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</si>
  <si>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</si>
  <si>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</si>
  <si>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</si>
  <si>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</si>
  <si>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</si>
  <si>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</si>
  <si>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</si>
  <si>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</si>
  <si>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</si>
  <si>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</si>
  <si>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</si>
  <si>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</si>
  <si>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</si>
  <si>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</si>
  <si>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</si>
  <si>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</si>
  <si>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</si>
  <si>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</si>
  <si>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</si>
  <si>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</si>
  <si>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</si>
  <si>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</si>
  <si>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</si>
  <si>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</si>
  <si>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</si>
  <si>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</si>
  <si>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</si>
  <si>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</si>
  <si>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</si>
  <si>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</si>
  <si>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</si>
  <si>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</si>
  <si>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</si>
  <si>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</si>
  <si>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</si>
  <si>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</si>
  <si>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</si>
  <si>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</si>
  <si>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</si>
  <si>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</si>
  <si>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</si>
  <si>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</si>
  <si>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</si>
  <si>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</si>
  <si>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</si>
  <si>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</si>
  <si>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</si>
  <si>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</si>
  <si>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</si>
  <si>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</si>
  <si>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</si>
  <si>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</si>
  <si>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</si>
  <si>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</si>
  <si>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</si>
  <si>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</si>
  <si>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</si>
  <si>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</si>
  <si>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</si>
  <si>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</si>
  <si>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</si>
  <si>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</si>
  <si>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</si>
  <si>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</si>
  <si>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</si>
  <si>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</si>
  <si>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</si>
  <si>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</si>
  <si>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</si>
  <si>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</si>
  <si>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</si>
  <si>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</si>
  <si>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</si>
  <si>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</si>
  <si>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</si>
  <si>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</si>
  <si>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</si>
  <si>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</si>
  <si>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</si>
  <si>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</si>
  <si>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</si>
  <si>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</si>
  <si>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</si>
  <si>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</si>
  <si>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</si>
  <si>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</si>
  <si>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</si>
  <si>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</si>
  <si>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</si>
  <si>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</si>
  <si>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</si>
  <si>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</si>
  <si>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</si>
  <si>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</si>
  <si>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</si>
  <si>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</si>
  <si>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</si>
  <si>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</si>
  <si>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</si>
  <si>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</si>
  <si>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</si>
  <si>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</si>
  <si>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</si>
  <si>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</si>
  <si>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</si>
  <si>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</si>
  <si>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</si>
  <si>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</si>
  <si>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</si>
  <si>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</si>
  <si>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</si>
  <si>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</si>
  <si>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</si>
  <si>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</si>
  <si>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</si>
  <si>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</si>
  <si>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</si>
  <si>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</si>
  <si>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</si>
  <si>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</si>
  <si>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</si>
  <si>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</si>
  <si>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</si>
  <si>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</si>
  <si>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</si>
  <si>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</si>
  <si>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</si>
  <si>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</si>
  <si>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</si>
  <si>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</si>
  <si>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</si>
  <si>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</si>
  <si>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</si>
  <si>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</si>
  <si>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</si>
  <si>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</si>
  <si>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</si>
  <si>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</si>
  <si>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</si>
  <si>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</si>
  <si>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</si>
  <si>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</si>
  <si>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</si>
  <si>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</si>
  <si>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</si>
  <si>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</si>
  <si>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</si>
  <si>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</si>
  <si>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</si>
  <si>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</si>
  <si>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</si>
  <si>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</si>
  <si>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</si>
  <si>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</si>
  <si>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</si>
  <si>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</si>
  <si>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</si>
  <si>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</si>
  <si>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</si>
  <si>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</si>
  <si>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</si>
  <si>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</si>
  <si>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</si>
  <si>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</si>
  <si>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</si>
  <si>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</si>
  <si>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</si>
  <si>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</si>
  <si>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</si>
  <si>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</si>
  <si>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</si>
  <si>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</si>
  <si>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</si>
  <si>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</si>
  <si>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</si>
  <si>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</si>
  <si>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</si>
  <si>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</si>
  <si>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</si>
  <si>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</si>
  <si>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</si>
  <si>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</si>
  <si>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</si>
  <si>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</si>
  <si>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</si>
  <si>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</si>
  <si>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</si>
  <si>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</si>
  <si>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</si>
  <si>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</si>
  <si>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</si>
  <si>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</si>
  <si>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</si>
  <si>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</si>
  <si>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</si>
  <si>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</si>
  <si>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</si>
  <si>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</si>
  <si>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</si>
  <si>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</si>
  <si>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</si>
  <si>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</si>
  <si>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</si>
  <si>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</si>
  <si>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</si>
  <si>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</si>
  <si>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</si>
  <si>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</si>
  <si>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</si>
  <si>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</si>
  <si>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</si>
  <si>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</si>
  <si>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</si>
  <si>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</si>
  <si>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</si>
  <si>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</si>
  <si>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</si>
  <si>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</si>
  <si>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</si>
  <si>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</si>
  <si>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</si>
  <si>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</si>
  <si>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</si>
  <si>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</si>
  <si>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</si>
  <si>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</si>
  <si>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</si>
  <si>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</si>
  <si>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</si>
  <si>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</si>
  <si>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</si>
  <si>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</si>
  <si>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</si>
  <si>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</si>
  <si>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</si>
  <si>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</si>
  <si>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</si>
  <si>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</si>
  <si>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</si>
  <si>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</si>
  <si>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</si>
  <si>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</si>
  <si>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</si>
  <si>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</si>
  <si>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</si>
  <si>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</si>
  <si>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</si>
  <si>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</si>
  <si>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</si>
  <si>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</si>
  <si>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</si>
  <si>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</si>
  <si>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</si>
  <si>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</si>
  <si>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</si>
  <si>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</si>
  <si>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</si>
  <si>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</si>
  <si>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</si>
  <si>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</si>
  <si>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</si>
  <si>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</si>
  <si>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</si>
  <si>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</si>
  <si>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</si>
  <si>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</si>
  <si>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</si>
  <si>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</si>
  <si>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</si>
  <si>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</si>
  <si>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</si>
  <si>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</si>
  <si>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</si>
  <si>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</si>
  <si>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</si>
  <si>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</si>
  <si>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</si>
  <si>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</si>
  <si>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</si>
  <si>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</si>
  <si>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</si>
  <si>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</si>
  <si>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</si>
  <si>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</si>
  <si>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</si>
  <si>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</si>
  <si>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</si>
  <si>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</si>
  <si>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</si>
  <si>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</si>
  <si>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</si>
  <si>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</si>
  <si>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</si>
  <si>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</si>
  <si>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</si>
  <si>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</si>
  <si>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</si>
  <si>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</si>
  <si>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</si>
  <si>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</si>
  <si>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</si>
  <si>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</si>
  <si>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</si>
  <si>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</si>
  <si>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</si>
  <si>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</si>
  <si>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</si>
  <si>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</si>
  <si>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</si>
  <si>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</si>
  <si>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</si>
  <si>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</si>
  <si>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</si>
  <si>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</si>
  <si>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</si>
  <si>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</si>
  <si>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</si>
  <si>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</si>
  <si>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</si>
  <si>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</si>
  <si>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</si>
  <si>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</si>
  <si>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</si>
  <si>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</si>
  <si>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</si>
  <si>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</si>
  <si>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</si>
  <si>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</si>
  <si>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</si>
  <si>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</si>
  <si>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</si>
  <si>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</si>
  <si>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</si>
  <si>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</si>
  <si>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</si>
  <si>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</si>
  <si>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</si>
  <si>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</si>
  <si>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</si>
  <si>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</si>
  <si>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</si>
  <si>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</si>
  <si>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</si>
  <si>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</si>
  <si>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</si>
  <si>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</si>
  <si>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</si>
  <si>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</si>
  <si>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</si>
  <si>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</si>
  <si>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</si>
  <si>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</si>
  <si>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</si>
  <si>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</si>
  <si>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</si>
  <si>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</si>
  <si>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</si>
  <si>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</si>
  <si>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</si>
  <si>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</si>
  <si>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</si>
  <si>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</si>
  <si>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</si>
  <si>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</si>
  <si>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</si>
  <si>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</si>
  <si>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</si>
  <si>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</si>
  <si>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</si>
  <si>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</si>
  <si>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</si>
  <si>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</si>
  <si>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</si>
  <si>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</si>
  <si>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</si>
  <si>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</si>
  <si>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</si>
  <si>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</si>
  <si>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</si>
  <si>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</si>
  <si>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</si>
  <si>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</si>
  <si>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</si>
  <si>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</si>
  <si>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</si>
  <si>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</si>
  <si>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</si>
  <si>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</si>
  <si>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</si>
  <si>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</si>
  <si>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</si>
  <si>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</si>
  <si>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</si>
  <si>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</si>
  <si>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</si>
  <si>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</si>
  <si>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</si>
  <si>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</si>
  <si>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</si>
  <si>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</si>
  <si>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</si>
  <si>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</si>
  <si>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</si>
  <si>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</si>
  <si>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</si>
  <si>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</si>
  <si>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</si>
  <si>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</si>
  <si>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</si>
  <si>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</si>
  <si>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</si>
  <si>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</si>
  <si>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</si>
  <si>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</si>
  <si>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</si>
  <si>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</si>
  <si>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</si>
  <si>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</si>
  <si>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</si>
  <si>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</si>
  <si>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</si>
  <si>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</si>
  <si>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</si>
  <si>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</si>
  <si>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</si>
  <si>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</si>
  <si>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</si>
  <si>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</si>
  <si>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</si>
  <si>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</si>
  <si>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</si>
  <si>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</si>
  <si>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</si>
  <si>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</si>
  <si>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</si>
  <si>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</si>
  <si>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</si>
  <si>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</si>
  <si>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</si>
  <si>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</si>
  <si>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</si>
  <si>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</si>
  <si>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</si>
  <si>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</si>
  <si>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</si>
  <si>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</si>
  <si>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</si>
  <si>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</si>
  <si>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</si>
  <si>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</si>
  <si>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</si>
  <si>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</si>
  <si>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</si>
  <si>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</si>
  <si>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</si>
  <si>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</si>
  <si>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</si>
  <si>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</si>
  <si>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</si>
  <si>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</si>
  <si>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</si>
  <si>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</si>
  <si>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</si>
  <si>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</si>
  <si>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</si>
  <si>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</si>
  <si>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</si>
  <si>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</si>
  <si>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</si>
  <si>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</si>
  <si>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</si>
  <si>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</si>
  <si>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</si>
  <si>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</si>
  <si>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</si>
  <si>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</si>
  <si>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</si>
  <si>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</si>
  <si>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</si>
  <si>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</si>
  <si>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</si>
  <si>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</si>
  <si>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</si>
  <si>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</si>
  <si>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</si>
  <si>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</si>
  <si>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</si>
  <si>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</si>
  <si>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</si>
  <si>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</si>
  <si>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</si>
  <si>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</si>
  <si>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</si>
  <si>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</si>
  <si>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</si>
  <si>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</si>
  <si>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</si>
  <si>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</si>
  <si>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</si>
  <si>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</si>
  <si>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</si>
  <si>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</si>
  <si>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</si>
  <si>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</si>
  <si>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</si>
  <si>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</si>
  <si>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</si>
  <si>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</si>
  <si>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</si>
  <si>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</si>
  <si>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</si>
  <si>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</si>
  <si>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</si>
  <si>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</si>
  <si>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</si>
  <si>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</si>
  <si>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</si>
  <si>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</si>
  <si>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</si>
  <si>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</si>
  <si>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</si>
  <si>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</si>
  <si>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</si>
  <si>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</si>
  <si>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</si>
  <si>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</si>
  <si>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</si>
  <si>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</si>
  <si>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</si>
  <si>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</si>
  <si>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</si>
  <si>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</si>
  <si>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</si>
  <si>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</si>
  <si>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</si>
  <si>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</si>
  <si>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</si>
  <si>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</si>
  <si>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</si>
  <si>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</si>
  <si>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</si>
  <si>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</si>
  <si>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</si>
  <si>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</si>
  <si>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</si>
  <si>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</si>
  <si>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</si>
  <si>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</si>
  <si>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</si>
  <si>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</si>
  <si>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</si>
  <si>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</si>
  <si>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</si>
  <si>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</si>
  <si>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</si>
  <si>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</si>
  <si>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</si>
  <si>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</si>
  <si>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</si>
  <si>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</si>
  <si>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</si>
  <si>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</si>
  <si>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</si>
  <si>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</si>
  <si>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</si>
  <si>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</si>
  <si>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</si>
  <si>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</si>
  <si>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</si>
  <si>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</si>
  <si>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</si>
  <si>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</si>
  <si>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</si>
  <si>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</si>
  <si>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</si>
  <si>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</si>
  <si>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</si>
  <si>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</si>
  <si>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</si>
  <si>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</si>
  <si>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</si>
  <si>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</si>
  <si>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</si>
  <si>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</si>
  <si>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</si>
  <si>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</si>
  <si>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</si>
  <si>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</si>
  <si>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</si>
  <si>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</si>
  <si>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</si>
  <si>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</si>
  <si>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</si>
  <si>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</si>
  <si>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</si>
  <si>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</si>
  <si>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</si>
  <si>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</si>
  <si>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</si>
  <si>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</si>
  <si>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</si>
  <si>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</si>
  <si>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</si>
  <si>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</si>
  <si>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</si>
  <si>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</si>
  <si>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</si>
  <si>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</si>
  <si>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</si>
  <si>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</si>
  <si>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</si>
  <si>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</si>
  <si>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</si>
  <si>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</si>
  <si>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</si>
  <si>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</si>
  <si>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</si>
  <si>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</si>
  <si>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</si>
  <si>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</si>
  <si>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</si>
  <si>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</si>
  <si>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</si>
  <si>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</si>
  <si>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</si>
  <si>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</si>
  <si>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</si>
  <si>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</si>
  <si>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</si>
  <si>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</si>
  <si>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</si>
  <si>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</si>
  <si>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</si>
  <si>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</si>
  <si>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</si>
  <si>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</si>
  <si>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</si>
  <si>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</si>
  <si>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</si>
  <si>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</si>
  <si>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</si>
  <si>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</si>
  <si>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</si>
  <si>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</si>
  <si>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</si>
  <si>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</si>
  <si>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</si>
  <si>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</si>
  <si>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</si>
  <si>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</si>
  <si>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</si>
  <si>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</si>
  <si>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</si>
  <si>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</si>
  <si>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</si>
  <si>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</si>
  <si>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</si>
  <si>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</si>
  <si>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</si>
  <si>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</si>
  <si>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</si>
  <si>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</si>
  <si>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</si>
  <si>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</si>
  <si>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</si>
  <si>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</si>
  <si>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</si>
  <si>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</si>
  <si>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</si>
  <si>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</si>
  <si>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</si>
  <si>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</si>
  <si>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</si>
  <si>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</si>
  <si>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</si>
  <si>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</si>
  <si>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</si>
  <si>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</si>
  <si>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</si>
  <si>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</si>
  <si>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</si>
  <si>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</si>
  <si>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</si>
  <si>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</si>
  <si>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</si>
  <si>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</si>
  <si>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</si>
  <si>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</si>
  <si>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</si>
  <si>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</si>
  <si>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</si>
  <si>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</si>
  <si>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</si>
  <si>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</si>
  <si>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</si>
  <si>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</si>
  <si>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</si>
  <si>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</si>
  <si>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</si>
  <si>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</si>
  <si>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</si>
  <si>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</si>
  <si>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</si>
  <si>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</si>
  <si>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</si>
  <si>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</si>
  <si>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</si>
  <si>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</si>
  <si>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</si>
  <si>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</si>
  <si>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</si>
  <si>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</si>
  <si>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</si>
  <si>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</si>
  <si>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</si>
  <si>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</si>
  <si>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</si>
  <si>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</si>
  <si>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</si>
  <si>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</si>
  <si>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</si>
  <si>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</si>
  <si>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</si>
  <si>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</si>
  <si>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</si>
  <si>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</si>
  <si>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</si>
  <si>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</si>
  <si>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</si>
  <si>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</si>
  <si>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</si>
  <si>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</si>
  <si>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</si>
  <si>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</si>
  <si>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</si>
  <si>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</si>
  <si>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</si>
  <si>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</si>
  <si>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</si>
  <si>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</si>
  <si>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</si>
  <si>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</si>
  <si>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</si>
  <si>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</si>
  <si>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</si>
  <si>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</si>
  <si>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</si>
  <si>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</si>
  <si>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</si>
  <si>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</si>
  <si>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</si>
  <si>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</si>
  <si>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</si>
  <si>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</si>
  <si>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</si>
  <si>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</si>
  <si>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</si>
  <si>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</si>
  <si>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</si>
  <si>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</si>
  <si>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</si>
  <si>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</si>
  <si>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</si>
  <si>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</si>
  <si>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</si>
  <si>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</si>
  <si>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</si>
  <si>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</si>
  <si>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</si>
  <si>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</si>
  <si>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</si>
  <si>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</si>
  <si>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</si>
  <si>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</si>
  <si>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</si>
  <si>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</si>
  <si>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</si>
  <si>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</si>
  <si>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</si>
  <si>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</si>
  <si>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</si>
  <si>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</si>
  <si>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</si>
  <si>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</si>
  <si>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</si>
  <si>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</si>
  <si>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</si>
  <si>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</si>
  <si>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</si>
  <si>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</si>
  <si>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</si>
  <si>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</si>
  <si>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</si>
  <si>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</si>
  <si>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</si>
  <si>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</si>
  <si>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</si>
  <si>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</si>
  <si>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</si>
  <si>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</si>
  <si>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</si>
  <si>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</si>
  <si>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</si>
  <si>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</si>
  <si>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</si>
  <si>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</si>
  <si>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</si>
  <si>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</si>
  <si>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</si>
  <si>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</si>
  <si>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</si>
  <si>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</si>
  <si>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</si>
  <si>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</si>
  <si>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</si>
  <si>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</si>
  <si>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</si>
  <si>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</si>
  <si>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</si>
  <si>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</si>
  <si>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</si>
  <si>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</si>
  <si>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</si>
  <si>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</si>
  <si>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</si>
  <si>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</si>
  <si>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</si>
  <si>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</si>
  <si>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</si>
  <si>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</si>
  <si>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</si>
  <si>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</si>
  <si>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</si>
  <si>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</si>
  <si>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</si>
  <si>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</si>
  <si>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</si>
  <si>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</si>
  <si>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</si>
  <si>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</si>
  <si>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</si>
  <si>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</si>
  <si>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</si>
  <si>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</si>
  <si>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</si>
  <si>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</si>
  <si>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</si>
  <si>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</si>
  <si>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</si>
  <si>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</si>
  <si>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</si>
  <si>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</si>
  <si>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</si>
  <si>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</si>
  <si>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</si>
  <si>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</si>
  <si>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</si>
  <si>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</si>
  <si>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</si>
  <si>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</si>
  <si>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</si>
  <si>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</si>
  <si>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</si>
  <si>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</si>
  <si>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</si>
  <si>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</si>
  <si>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</si>
  <si>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</si>
  <si>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</si>
  <si>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</si>
  <si>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</si>
  <si>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</si>
  <si>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</si>
  <si>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</si>
  <si>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</si>
  <si>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</si>
  <si>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</si>
  <si>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</si>
  <si>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</si>
  <si>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</si>
  <si>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</si>
  <si>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</si>
  <si>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</si>
  <si>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</si>
  <si>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</si>
  <si>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</si>
  <si>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</si>
  <si>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</si>
  <si>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</si>
  <si>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</si>
  <si>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</si>
  <si>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</si>
  <si>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</si>
  <si>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</si>
  <si>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</si>
  <si>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</si>
  <si>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</si>
  <si>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</si>
  <si>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</si>
  <si>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</si>
  <si>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</si>
  <si>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</si>
  <si>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</si>
  <si>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</si>
  <si>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</si>
  <si>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</si>
  <si>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</si>
  <si>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</si>
  <si>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</si>
  <si>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</si>
  <si>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</si>
  <si>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</si>
  <si>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</si>
  <si>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</si>
  <si>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</si>
  <si>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</si>
  <si>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</si>
  <si>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</si>
  <si>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</si>
  <si>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</si>
  <si>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</si>
  <si>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</si>
  <si>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</si>
  <si>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</si>
  <si>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</si>
  <si>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</si>
  <si>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</si>
  <si>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</si>
  <si>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</si>
  <si>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</si>
  <si>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</si>
  <si>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</si>
  <si>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</si>
  <si>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</si>
  <si>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</si>
  <si>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</si>
  <si>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</si>
  <si>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</si>
  <si>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</si>
  <si>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</si>
  <si>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</si>
  <si>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</si>
  <si>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</si>
  <si>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</si>
  <si>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</si>
  <si>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</si>
  <si>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</si>
  <si>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</si>
  <si>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</si>
  <si>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</si>
  <si>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</si>
  <si>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</si>
  <si>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</si>
  <si>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</si>
  <si>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</si>
  <si>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</si>
  <si>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</si>
  <si>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</si>
  <si>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</si>
  <si>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</si>
  <si>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</si>
  <si>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</si>
  <si>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</si>
  <si>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</si>
  <si>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</si>
  <si>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</si>
  <si>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</si>
  <si>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</si>
  <si>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</si>
  <si>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</si>
  <si>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</si>
  <si>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</si>
  <si>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</si>
  <si>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</si>
  <si>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</si>
  <si>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</si>
  <si>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</si>
  <si>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</si>
  <si>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</si>
  <si>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</si>
  <si>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</si>
  <si>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</si>
  <si>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</si>
  <si>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</si>
  <si>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</si>
  <si>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</si>
  <si>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</si>
  <si>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</si>
  <si>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</si>
  <si>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</si>
  <si>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</si>
  <si>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</si>
  <si>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</si>
  <si>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</si>
  <si>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</si>
  <si>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</si>
  <si>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</si>
  <si>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</si>
  <si>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</si>
  <si>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</si>
  <si>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</si>
  <si>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</si>
  <si>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</si>
  <si>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</si>
  <si>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</si>
  <si>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</si>
  <si>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</si>
  <si>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</si>
  <si>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</si>
  <si>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</si>
  <si>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</si>
  <si>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</si>
  <si>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</si>
  <si>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</si>
  <si>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</si>
  <si>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</si>
  <si>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</si>
  <si>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</si>
  <si>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</si>
  <si>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</si>
  <si>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</si>
  <si>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</si>
  <si>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</si>
  <si>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</si>
  <si>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</si>
  <si>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</si>
  <si>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</si>
  <si>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</si>
  <si>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</si>
  <si>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</si>
  <si>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</si>
  <si>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</si>
  <si>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</si>
  <si>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</si>
  <si>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</si>
  <si>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</si>
  <si>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</si>
  <si>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</si>
  <si>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</si>
  <si>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</si>
  <si>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</si>
  <si>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</si>
  <si>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</si>
  <si>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</si>
  <si>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</si>
  <si>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</si>
  <si>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</si>
  <si>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</si>
  <si>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</si>
  <si>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</si>
  <si>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</si>
  <si>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</si>
  <si>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</si>
  <si>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</si>
  <si>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</si>
  <si>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</si>
  <si>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</si>
  <si>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</si>
  <si>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</si>
  <si>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</si>
  <si>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</si>
  <si>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</si>
  <si>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</si>
  <si>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</si>
  <si>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</si>
  <si>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</si>
  <si>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</si>
  <si>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</si>
  <si>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</si>
  <si>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</si>
  <si>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</si>
  <si>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</si>
  <si>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</si>
  <si>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</si>
  <si>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</si>
  <si>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</si>
  <si>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</si>
  <si>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</si>
  <si>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</si>
  <si>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</si>
  <si>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</si>
  <si>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</si>
  <si>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</si>
  <si>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</si>
  <si>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</si>
  <si>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</si>
  <si>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</si>
  <si>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</si>
  <si>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</si>
  <si>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</si>
  <si>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</si>
  <si>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</si>
  <si>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</si>
  <si>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</si>
  <si>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</si>
  <si>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</si>
  <si>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</si>
  <si>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</si>
  <si>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</si>
  <si>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</si>
  <si>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</si>
  <si>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</si>
  <si>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</si>
  <si>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</si>
  <si>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</si>
  <si>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</si>
  <si>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</si>
  <si>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</si>
  <si>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</si>
  <si>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</si>
  <si>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</si>
  <si>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</si>
  <si>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</si>
  <si>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</si>
  <si>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</si>
  <si>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</si>
  <si>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</si>
  <si>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</si>
  <si>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</si>
  <si>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</si>
  <si>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</si>
  <si>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</si>
  <si>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</si>
  <si>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</si>
  <si>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</si>
  <si>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</si>
  <si>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</si>
  <si>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</si>
  <si>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</si>
  <si>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</si>
  <si>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</si>
  <si>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</si>
  <si>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</si>
  <si>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</si>
  <si>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</si>
  <si>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</si>
  <si>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</si>
  <si>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</si>
  <si>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</si>
  <si>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</si>
  <si>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</si>
  <si>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</si>
  <si>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</si>
  <si>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</si>
  <si>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</si>
  <si>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</si>
  <si>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</si>
  <si>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</si>
  <si>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</si>
  <si>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</si>
  <si>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</si>
  <si>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</si>
  <si>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</si>
  <si>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</si>
  <si>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</si>
  <si>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</si>
  <si>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</si>
  <si>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</si>
  <si>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</si>
  <si>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</si>
  <si>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</si>
  <si>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</si>
  <si>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</si>
  <si>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</si>
  <si>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</si>
  <si>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</si>
  <si>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</si>
  <si>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</si>
  <si>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</si>
  <si>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</si>
  <si>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</si>
  <si>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</si>
  <si>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</si>
  <si>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</si>
  <si>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</si>
  <si>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</si>
  <si>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</si>
  <si>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</si>
  <si>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</si>
  <si>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</si>
  <si>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</si>
  <si>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</si>
  <si>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</si>
  <si>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</si>
  <si>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</si>
  <si>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</si>
  <si>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</si>
  <si>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</si>
  <si>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</si>
  <si>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</si>
  <si>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</si>
  <si>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</si>
  <si>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</si>
  <si>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</si>
  <si>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</si>
  <si>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</si>
  <si>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</si>
  <si>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</si>
  <si>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</si>
  <si>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</si>
  <si>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</si>
  <si>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</si>
  <si>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</si>
  <si>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</si>
  <si>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</si>
  <si>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</si>
  <si>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</si>
  <si>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</si>
  <si>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</si>
  <si>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</si>
  <si>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</si>
  <si>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</si>
  <si>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</si>
  <si>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</si>
  <si>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</si>
  <si>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</si>
  <si>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</si>
  <si>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</si>
  <si>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</si>
  <si>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</si>
  <si>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</si>
  <si>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</si>
  <si>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</si>
  <si>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</si>
  <si>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</si>
  <si>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</si>
  <si>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</si>
  <si>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</si>
  <si>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</si>
  <si>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</si>
  <si>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</si>
  <si>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</si>
  <si>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</si>
  <si>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</si>
  <si>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</si>
  <si>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</si>
  <si>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</si>
  <si>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</si>
  <si>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</si>
  <si>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</si>
  <si>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</si>
  <si>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</si>
  <si>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</si>
  <si>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</si>
  <si>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</si>
  <si>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</si>
  <si>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</si>
  <si>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</si>
  <si>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</si>
  <si>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</si>
  <si>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</si>
  <si>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</si>
  <si>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</si>
  <si>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</si>
  <si>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</si>
  <si>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</si>
  <si>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</si>
  <si>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</si>
  <si>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</si>
  <si>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</si>
  <si>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</si>
  <si>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</si>
  <si>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</si>
  <si>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</si>
  <si>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</si>
  <si>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</si>
  <si>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</si>
  <si>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</si>
  <si>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</si>
  <si>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</si>
  <si>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</si>
  <si>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</si>
  <si>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</si>
  <si>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</si>
  <si>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</si>
  <si>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</si>
  <si>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</si>
  <si>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</si>
  <si>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</si>
  <si>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</si>
  <si>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</si>
  <si>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</si>
  <si>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</si>
  <si>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</si>
  <si>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</si>
  <si>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</si>
  <si>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</si>
  <si>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</si>
  <si>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</si>
  <si>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</si>
  <si>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</si>
  <si>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</si>
  <si>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</si>
  <si>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</si>
  <si>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</si>
  <si>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</si>
  <si>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</si>
  <si>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</si>
  <si>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</si>
  <si>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</si>
  <si>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</si>
  <si>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</si>
  <si>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</si>
  <si>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</si>
  <si>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</si>
  <si>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</si>
  <si>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</si>
  <si>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</si>
  <si>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</si>
  <si>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</si>
  <si>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</si>
  <si>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</si>
  <si>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</si>
  <si>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</si>
  <si>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</si>
  <si>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</si>
  <si>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</si>
  <si>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</si>
  <si>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</si>
  <si>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</si>
  <si>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</si>
  <si>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</si>
  <si>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</si>
  <si>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</si>
  <si>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</si>
  <si>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</si>
  <si>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</si>
  <si>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</si>
  <si>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</si>
  <si>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</si>
  <si>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</si>
  <si>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</si>
  <si>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</si>
  <si>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</si>
  <si>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</si>
  <si>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</si>
  <si>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</si>
  <si>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</si>
  <si>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</si>
  <si>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</si>
  <si>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</si>
  <si>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</si>
  <si>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</si>
  <si>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</si>
  <si>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</si>
  <si>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</si>
  <si>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</si>
  <si>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</si>
  <si>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</si>
  <si>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</si>
  <si>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</si>
  <si>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</si>
  <si>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</si>
  <si>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</si>
  <si>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</si>
  <si>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</si>
  <si>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</si>
  <si>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</si>
  <si>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</si>
  <si>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</si>
  <si>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</si>
  <si>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</si>
  <si>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</si>
  <si>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</si>
  <si>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</si>
  <si>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</si>
  <si>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</si>
  <si>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</si>
  <si>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</si>
  <si>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</si>
  <si>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</si>
  <si>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</si>
  <si>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</si>
  <si>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</si>
  <si>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</si>
  <si>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</si>
  <si>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</si>
  <si>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</si>
  <si>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</si>
  <si>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</si>
  <si>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</si>
  <si>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</si>
  <si>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</si>
  <si>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</si>
  <si>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</si>
  <si>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</si>
  <si>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</si>
  <si>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</si>
  <si>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</si>
  <si>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</si>
  <si>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</si>
  <si>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</si>
  <si>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</si>
  <si>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</si>
  <si>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</si>
  <si>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</si>
  <si>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</si>
  <si>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</si>
  <si>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</si>
  <si>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</si>
  <si>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</si>
  <si>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</si>
  <si>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</si>
  <si>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</si>
  <si>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</si>
  <si>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</si>
  <si>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</si>
  <si>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</si>
  <si>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</si>
  <si>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</si>
  <si>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</si>
  <si>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</si>
  <si>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</si>
  <si>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</si>
  <si>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</si>
  <si>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</si>
  <si>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</si>
  <si>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</si>
  <si>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</si>
  <si>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</si>
  <si>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</si>
  <si>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</si>
  <si>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</si>
  <si>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</si>
  <si>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</si>
  <si>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</si>
  <si>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</si>
  <si>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</si>
  <si>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</si>
  <si>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</si>
  <si>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</si>
  <si>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</si>
  <si>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</si>
  <si>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</si>
  <si>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</si>
  <si>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</si>
  <si>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</si>
  <si>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</si>
  <si>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</si>
  <si>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</si>
  <si>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</si>
  <si>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</si>
  <si>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</si>
  <si>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</si>
  <si>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</si>
  <si>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</si>
  <si>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</si>
  <si>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</si>
  <si>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</si>
  <si>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</si>
  <si>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</si>
  <si>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</si>
  <si>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</si>
  <si>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</si>
  <si>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</si>
  <si>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</si>
  <si>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</si>
  <si>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</si>
  <si>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</si>
  <si>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</si>
  <si>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</si>
  <si>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</si>
  <si>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</si>
  <si>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</si>
  <si>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</si>
  <si>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</si>
  <si>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</si>
  <si>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</si>
  <si>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</si>
  <si>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</si>
  <si>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</si>
  <si>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</si>
  <si>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</si>
  <si>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</si>
  <si>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</si>
  <si>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</si>
  <si>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</si>
  <si>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</si>
  <si>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</si>
  <si>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</si>
  <si>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</si>
  <si>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</si>
  <si>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</si>
  <si>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</si>
  <si>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</si>
  <si>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</si>
  <si>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</si>
  <si>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</si>
  <si>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</si>
  <si>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</si>
  <si>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</si>
  <si>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</si>
  <si>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</si>
  <si>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</si>
  <si>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</si>
  <si>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</si>
  <si>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</si>
  <si>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</si>
  <si>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</si>
  <si>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</si>
  <si>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</si>
  <si>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</si>
  <si>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</si>
  <si>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</si>
  <si>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</si>
  <si>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</si>
  <si>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</si>
  <si>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</si>
  <si>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</si>
  <si>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</si>
  <si>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</si>
  <si>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</si>
  <si>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</si>
  <si>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</si>
  <si>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</si>
  <si>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</si>
  <si>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</si>
  <si>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</si>
  <si>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</si>
  <si>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</si>
  <si>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</si>
  <si>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</si>
  <si>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</si>
  <si>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</si>
  <si>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</si>
  <si>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</si>
  <si>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</si>
  <si>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</si>
  <si>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</si>
  <si>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</si>
  <si>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</si>
  <si>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</si>
  <si>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</si>
  <si>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</si>
  <si>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</si>
  <si>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</si>
  <si>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</si>
  <si>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</si>
  <si>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</si>
  <si>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</si>
  <si>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</si>
  <si>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</si>
  <si>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</si>
  <si>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</si>
  <si>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</si>
  <si>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</si>
  <si>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</si>
  <si>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</si>
  <si>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</si>
  <si>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</si>
  <si>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</si>
  <si>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</si>
  <si>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</si>
  <si>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</si>
  <si>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</si>
  <si>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</si>
  <si>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</si>
  <si>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</si>
  <si>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</si>
  <si>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</si>
  <si>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</si>
  <si>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</si>
  <si>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</si>
  <si>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</si>
  <si>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</si>
  <si>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</si>
  <si>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</si>
  <si>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</si>
  <si>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</si>
  <si>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</si>
  <si>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</si>
  <si>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</si>
  <si>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</si>
  <si>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</si>
  <si>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</si>
  <si>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</si>
  <si>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</si>
  <si>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</si>
  <si>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</si>
  <si>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</si>
  <si>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</si>
  <si>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</si>
  <si>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</si>
  <si>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</si>
  <si>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</si>
  <si>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</si>
  <si>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</si>
  <si>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</si>
  <si>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</si>
  <si>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</si>
  <si>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</si>
  <si>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</si>
  <si>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</si>
  <si>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</si>
  <si>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</si>
  <si>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</si>
  <si>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</si>
  <si>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</si>
  <si>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</si>
  <si>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</si>
  <si>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</si>
  <si>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</si>
  <si>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</si>
  <si>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</si>
  <si>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</si>
  <si>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</si>
  <si>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</si>
  <si>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</si>
  <si>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</si>
  <si>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</si>
  <si>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</si>
  <si>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</si>
  <si>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</si>
  <si>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</si>
  <si>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</si>
  <si>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</si>
  <si>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</si>
  <si>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</si>
  <si>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</si>
  <si>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</si>
  <si>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</si>
  <si>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</si>
  <si>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</si>
  <si>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</si>
  <si>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</si>
  <si>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</si>
  <si>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</si>
  <si>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</si>
  <si>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</si>
  <si>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</si>
  <si>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</si>
  <si>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</si>
  <si>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</si>
  <si>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</si>
  <si>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</si>
  <si>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</si>
  <si>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</si>
  <si>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</si>
  <si>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</si>
  <si>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</si>
  <si>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</si>
  <si>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</si>
  <si>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</si>
  <si>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</si>
  <si>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</si>
  <si>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</si>
  <si>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</si>
  <si>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</si>
  <si>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</si>
  <si>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</si>
  <si>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</si>
  <si>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</si>
  <si>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</si>
  <si>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</si>
  <si>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</si>
  <si>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</si>
  <si>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</si>
  <si>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</si>
  <si>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</si>
  <si>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</si>
  <si>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</si>
  <si>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</si>
  <si>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</si>
  <si>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</si>
  <si>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</si>
  <si>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</si>
  <si>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</si>
  <si>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</si>
  <si>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</si>
  <si>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</si>
  <si>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</si>
  <si>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</si>
  <si>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</si>
  <si>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</si>
  <si>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</si>
  <si>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</si>
  <si>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</si>
  <si>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</si>
  <si>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</si>
  <si>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</si>
  <si>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</si>
  <si>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</si>
  <si>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</si>
  <si>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</si>
  <si>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</si>
  <si>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</si>
  <si>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</si>
  <si>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</si>
  <si>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</si>
  <si>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</si>
  <si>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</si>
  <si>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</si>
  <si>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</si>
  <si>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</si>
  <si>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</si>
  <si>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</si>
  <si>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</si>
  <si>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</si>
  <si>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</si>
  <si>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</si>
  <si>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</si>
  <si>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</si>
  <si>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</si>
  <si>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</si>
  <si>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</si>
  <si>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</si>
  <si>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</si>
  <si>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</si>
  <si>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</si>
  <si>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</si>
  <si>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</si>
  <si>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</si>
  <si>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</si>
  <si>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</si>
  <si>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</si>
  <si>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</si>
  <si>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</si>
  <si>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</si>
  <si>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</si>
  <si>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</si>
  <si>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</si>
  <si>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</si>
  <si>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</si>
  <si>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</si>
  <si>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</si>
  <si>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</si>
  <si>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</si>
  <si>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</si>
  <si>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</si>
  <si>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</si>
  <si>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</si>
  <si>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</si>
  <si>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</si>
  <si>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</si>
  <si>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</si>
  <si>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</si>
  <si>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</si>
  <si>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</si>
  <si>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</si>
  <si>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</si>
  <si>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</si>
  <si>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</si>
  <si>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</si>
  <si>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</si>
  <si>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</si>
  <si>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</si>
  <si>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</si>
  <si>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</si>
  <si>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</si>
  <si>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</si>
  <si>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</si>
  <si>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</si>
  <si>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</si>
  <si>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</si>
  <si>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</si>
  <si>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</si>
  <si>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</si>
  <si>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</si>
  <si>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</si>
  <si>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</si>
  <si>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</si>
  <si>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</si>
  <si>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</si>
  <si>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</si>
  <si>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</si>
  <si>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</si>
  <si>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</si>
  <si>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</si>
  <si>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</si>
  <si>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</si>
  <si>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</si>
  <si>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</si>
  <si>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</si>
  <si>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</si>
  <si>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</si>
  <si>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</si>
  <si>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</si>
  <si>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</si>
  <si>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</si>
  <si>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</si>
  <si>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</si>
  <si>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</si>
  <si>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</si>
  <si>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</si>
  <si>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</si>
  <si>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</si>
  <si>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</si>
  <si>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</si>
  <si>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</si>
  <si>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</si>
  <si>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</si>
  <si>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</si>
  <si>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</si>
  <si>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</si>
  <si>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</si>
  <si>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</si>
  <si>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</si>
  <si>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</si>
  <si>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</si>
  <si>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</si>
  <si>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</si>
  <si>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</si>
  <si>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</si>
  <si>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</si>
  <si>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</si>
  <si>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</si>
  <si>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</si>
  <si>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</si>
  <si>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</si>
  <si>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</si>
  <si>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</si>
  <si>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</si>
  <si>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</si>
  <si>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</si>
  <si>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</si>
  <si>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</si>
  <si>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</si>
  <si>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</si>
  <si>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</si>
  <si>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</si>
  <si>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</si>
  <si>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</si>
  <si>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</si>
  <si>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</si>
  <si>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</si>
  <si>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</si>
  <si>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</si>
  <si>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</si>
  <si>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</si>
  <si>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</si>
  <si>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</si>
  <si>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</si>
  <si>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</si>
  <si>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</si>
  <si>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</si>
  <si>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</si>
  <si>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</si>
  <si>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</si>
  <si>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</si>
  <si>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</si>
  <si>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</si>
  <si>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</si>
  <si>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</si>
  <si>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</si>
  <si>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</si>
  <si>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</si>
  <si>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</si>
  <si>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</si>
  <si>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</si>
  <si>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</si>
  <si>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</si>
  <si>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</si>
  <si>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</si>
  <si>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</si>
  <si>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</si>
  <si>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</si>
  <si>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</si>
  <si>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</si>
  <si>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</si>
  <si>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</si>
  <si>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</si>
  <si>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</si>
  <si>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</si>
  <si>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</si>
  <si>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</si>
  <si>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</si>
  <si>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</si>
  <si>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</si>
  <si>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</si>
  <si>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</si>
  <si>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</si>
  <si>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</si>
  <si>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</si>
  <si>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</si>
  <si>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</si>
  <si>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</si>
  <si>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</si>
  <si>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</si>
  <si>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</si>
  <si>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</si>
  <si>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</si>
  <si>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</si>
  <si>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</si>
  <si>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</si>
  <si>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</si>
  <si>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</si>
  <si>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</si>
  <si>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</si>
  <si>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</si>
  <si>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</si>
  <si>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</si>
  <si>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</si>
  <si>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</si>
  <si>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</si>
  <si>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</si>
  <si>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</si>
  <si>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</si>
  <si>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</si>
  <si>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</si>
  <si>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</si>
  <si>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</si>
  <si>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</si>
  <si>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</si>
  <si>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</si>
  <si>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</si>
  <si>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</si>
  <si>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</si>
  <si>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</si>
  <si>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</si>
  <si>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</si>
  <si>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</si>
  <si>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</si>
  <si>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</si>
  <si>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</si>
  <si>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</si>
  <si>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</si>
  <si>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</si>
  <si>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</si>
  <si>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</si>
  <si>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</si>
  <si>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</si>
  <si>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</si>
  <si>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</si>
  <si>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</si>
  <si>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</si>
  <si>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</si>
  <si>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</si>
  <si>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</si>
  <si>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</si>
  <si>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</si>
  <si>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</si>
  <si>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</si>
  <si>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</si>
  <si>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</si>
  <si>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</si>
  <si>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</si>
  <si>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</si>
  <si>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</si>
  <si>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</si>
  <si>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</si>
  <si>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</si>
  <si>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</si>
  <si>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</si>
  <si>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</si>
  <si>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</si>
  <si>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</si>
  <si>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</si>
  <si>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</si>
  <si>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</si>
  <si>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</si>
  <si>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</si>
  <si>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</si>
  <si>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</si>
  <si>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</si>
  <si>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</si>
  <si>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</si>
  <si>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</si>
  <si>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</si>
  <si>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</si>
  <si>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</si>
  <si>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</si>
  <si>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</si>
  <si>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</si>
  <si>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</si>
  <si>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</si>
  <si>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</si>
  <si>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</si>
  <si>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</si>
  <si>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</si>
  <si>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</si>
  <si>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</si>
  <si>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</si>
  <si>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</si>
  <si>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</si>
  <si>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</si>
  <si>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</si>
  <si>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</si>
  <si>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</si>
  <si>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</si>
  <si>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</si>
  <si>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</si>
  <si>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</si>
  <si>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</si>
  <si>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</si>
  <si>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</si>
  <si>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</si>
  <si>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</si>
  <si>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</si>
  <si>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</si>
  <si>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</si>
  <si>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</si>
  <si>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</si>
  <si>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</si>
  <si>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</si>
  <si>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</si>
  <si>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</si>
  <si>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</si>
  <si>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</si>
  <si>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</si>
  <si>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</si>
  <si>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</si>
  <si>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</si>
  <si>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</si>
  <si>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</si>
  <si>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</si>
  <si>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</si>
  <si>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</si>
  <si>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</si>
  <si>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</si>
  <si>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</si>
  <si>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</si>
  <si>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</si>
  <si>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</si>
  <si>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</si>
  <si>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</si>
  <si>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</si>
  <si>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</si>
  <si>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</si>
  <si>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</si>
  <si>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</si>
  <si>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</si>
  <si>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</si>
  <si>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</si>
  <si>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</si>
  <si>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</si>
  <si>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</si>
  <si>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</si>
  <si>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</si>
  <si>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</si>
  <si>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</si>
  <si>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</si>
  <si>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</si>
  <si>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</si>
  <si>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</si>
  <si>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</si>
  <si>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</si>
  <si>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</si>
  <si>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</si>
  <si>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</si>
  <si>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</si>
  <si>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</si>
  <si>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</si>
  <si>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</si>
  <si>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</si>
  <si>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</si>
  <si>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</si>
  <si>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</si>
  <si>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</si>
  <si>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</si>
  <si>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</si>
  <si>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</si>
  <si>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</si>
  <si>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</si>
  <si>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</si>
  <si>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</si>
  <si>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</si>
  <si>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</si>
  <si>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</si>
  <si>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</si>
  <si>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</si>
  <si>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</si>
  <si>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</si>
  <si>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</si>
  <si>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</si>
  <si>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</si>
  <si>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</si>
  <si>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</si>
  <si>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</si>
  <si>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</si>
  <si>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</si>
  <si>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</si>
  <si>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</si>
  <si>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</si>
  <si>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</si>
  <si>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</si>
  <si>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</si>
  <si>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</si>
  <si>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</si>
  <si>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</si>
  <si>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</si>
  <si>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</si>
  <si>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</si>
  <si>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</si>
  <si>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</si>
  <si>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</si>
  <si>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</si>
  <si>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</si>
  <si>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</si>
  <si>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</si>
  <si>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</si>
  <si>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</si>
  <si>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</si>
  <si>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</si>
  <si>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</si>
  <si>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</si>
  <si>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</si>
  <si>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</si>
  <si>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</si>
  <si>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</si>
  <si>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</si>
  <si>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</si>
  <si>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</si>
  <si>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</si>
  <si>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</si>
  <si>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</si>
  <si>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</si>
  <si>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</si>
  <si>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</si>
  <si>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</si>
  <si>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</si>
  <si>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</si>
  <si>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</si>
  <si>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</si>
  <si>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</si>
  <si>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</si>
  <si>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</si>
  <si>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</si>
  <si>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</si>
  <si>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</si>
  <si>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</si>
  <si>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</si>
  <si>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</si>
  <si>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</si>
  <si>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</si>
  <si>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</si>
  <si>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</si>
  <si>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</si>
  <si>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</si>
  <si>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</si>
  <si>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</si>
  <si>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</si>
  <si>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</si>
  <si>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</si>
  <si>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</si>
  <si>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</si>
  <si>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</si>
  <si>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</si>
  <si>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</si>
  <si>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</si>
  <si>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</si>
  <si>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</si>
  <si>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</si>
  <si>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</si>
  <si>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</si>
  <si>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</si>
  <si>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</si>
  <si>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</si>
  <si>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</si>
  <si>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</si>
  <si>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</si>
  <si>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</si>
  <si>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</si>
  <si>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</si>
  <si>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</si>
  <si>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</si>
  <si>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</si>
  <si>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</si>
  <si>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</si>
  <si>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</si>
  <si>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</si>
  <si>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</si>
  <si>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</si>
  <si>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</si>
  <si>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</si>
  <si>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</si>
  <si>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</si>
  <si>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</si>
  <si>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</si>
  <si>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</si>
  <si>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</si>
  <si>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</si>
  <si>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</si>
  <si>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</si>
  <si>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</si>
  <si>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</si>
  <si>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</si>
  <si>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</si>
  <si>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</si>
  <si>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</si>
  <si>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</si>
  <si>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</si>
  <si>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</si>
  <si>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</si>
  <si>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</si>
  <si>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</si>
  <si>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</si>
  <si>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</si>
  <si>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</si>
  <si>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</si>
  <si>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</si>
  <si>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</si>
  <si>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</si>
  <si>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</si>
  <si>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</si>
  <si>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</si>
  <si>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</si>
  <si>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</si>
  <si>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</si>
  <si>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</si>
  <si>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</si>
  <si>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</si>
  <si>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</si>
  <si>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</si>
  <si>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</si>
  <si>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</si>
  <si>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</si>
  <si>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</si>
  <si>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</si>
  <si>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</si>
  <si>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</si>
  <si>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</si>
  <si>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</si>
  <si>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</si>
  <si>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</si>
  <si>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</si>
  <si>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</si>
  <si>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</si>
  <si>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</si>
  <si>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</si>
  <si>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</si>
  <si>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</si>
  <si>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</si>
  <si>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</si>
  <si>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</si>
  <si>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</si>
  <si>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</si>
  <si>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</si>
  <si>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</si>
  <si>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</si>
  <si>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</si>
  <si>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</si>
  <si>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</si>
  <si>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</si>
  <si>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</si>
  <si>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</si>
  <si>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</si>
  <si>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</si>
  <si>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</si>
  <si>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</si>
  <si>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</si>
  <si>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</si>
  <si>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</si>
  <si>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</si>
  <si>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</si>
  <si>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</si>
  <si>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</si>
  <si>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</si>
  <si>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</si>
  <si>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</si>
  <si>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</si>
  <si>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</si>
  <si>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</si>
  <si>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</si>
  <si>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</si>
  <si>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</si>
  <si>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</si>
  <si>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</si>
  <si>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</si>
  <si>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</si>
  <si>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</si>
  <si>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</si>
  <si>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</si>
  <si>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</si>
  <si>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</si>
  <si>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</si>
  <si>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</si>
  <si>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</si>
  <si>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</si>
  <si>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</si>
  <si>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</si>
  <si>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</si>
  <si>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</si>
  <si>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</si>
  <si>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</si>
  <si>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</si>
  <si>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</si>
  <si>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</si>
  <si>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</si>
  <si>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</si>
  <si>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</si>
  <si>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</si>
  <si>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</si>
  <si>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</si>
  <si>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</si>
  <si>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</si>
  <si>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</si>
  <si>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</si>
  <si>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</si>
  <si>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</si>
  <si>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</si>
  <si>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</si>
  <si>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</si>
  <si>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</si>
  <si>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</si>
  <si>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</si>
  <si>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</si>
  <si>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</si>
  <si>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</si>
  <si>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</si>
  <si>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</si>
  <si>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</si>
  <si>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</si>
  <si>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</si>
  <si>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</si>
  <si>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</si>
  <si>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</si>
  <si>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</si>
  <si>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</si>
  <si>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</si>
  <si>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</si>
  <si>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</si>
  <si>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</si>
  <si>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</si>
  <si>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</si>
  <si>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</si>
  <si>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</si>
  <si>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</si>
  <si>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</si>
  <si>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</si>
  <si>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</si>
  <si>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</si>
  <si>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</si>
  <si>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</si>
  <si>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</si>
  <si>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</si>
  <si>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</si>
  <si>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</si>
  <si>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</si>
  <si>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</si>
  <si>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</si>
  <si>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</si>
  <si>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</si>
  <si>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</si>
  <si>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</si>
  <si>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</si>
  <si>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</si>
  <si>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</si>
  <si>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</si>
  <si>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</si>
  <si>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</si>
  <si>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</si>
  <si>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</si>
  <si>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</si>
  <si>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</si>
  <si>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</si>
  <si>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</si>
  <si>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</si>
  <si>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</si>
  <si>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</si>
  <si>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</si>
  <si>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</si>
  <si>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</si>
  <si>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</si>
  <si>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</si>
  <si>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</si>
  <si>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</si>
  <si>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</si>
  <si>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</si>
  <si>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</si>
  <si>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</si>
  <si>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</si>
  <si>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</si>
  <si>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</si>
  <si>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</si>
  <si>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</si>
  <si>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</si>
  <si>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</si>
  <si>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</si>
  <si>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</si>
  <si>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</si>
  <si>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</si>
  <si>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</si>
  <si>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</si>
  <si>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</si>
  <si>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</si>
  <si>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</si>
  <si>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</si>
  <si>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</si>
  <si>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</si>
  <si>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</si>
  <si>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</si>
  <si>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</si>
  <si>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</si>
  <si>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</si>
  <si>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</si>
  <si>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</si>
  <si>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</si>
  <si>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</si>
  <si>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</si>
  <si>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</si>
  <si>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</si>
  <si>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</si>
  <si>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</si>
  <si>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</si>
  <si>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</si>
  <si>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</si>
  <si>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</si>
  <si>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</si>
  <si>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</si>
  <si>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</si>
  <si>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</si>
  <si>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</si>
  <si>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</si>
  <si>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</si>
  <si>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</si>
  <si>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</si>
  <si>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</si>
  <si>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</si>
  <si>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</si>
  <si>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</si>
  <si>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</si>
  <si>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</si>
  <si>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</si>
  <si>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</si>
  <si>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</si>
  <si>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</si>
  <si>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</si>
  <si>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</si>
  <si>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</si>
  <si>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</si>
  <si>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</si>
  <si>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</si>
  <si>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</si>
  <si>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</si>
  <si>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</si>
  <si>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</si>
  <si>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</si>
  <si>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</si>
  <si>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</si>
  <si>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</si>
  <si>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</si>
  <si>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</si>
  <si>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</si>
  <si>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</si>
  <si>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</si>
  <si>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</si>
  <si>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</si>
  <si>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</si>
  <si>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</si>
  <si>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</si>
  <si>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</si>
  <si>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</si>
  <si>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</si>
  <si>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</si>
  <si>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</si>
  <si>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</si>
  <si>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</si>
  <si>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</si>
  <si>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</si>
  <si>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</si>
  <si>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</si>
  <si>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</si>
  <si>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</si>
  <si>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</si>
  <si>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</si>
  <si>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</si>
  <si>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</si>
  <si>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</si>
  <si>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</si>
  <si>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</si>
  <si>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</si>
  <si>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</si>
  <si>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</si>
  <si>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</si>
  <si>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</si>
  <si>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</si>
  <si>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</si>
  <si>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</si>
  <si>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</si>
  <si>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</si>
  <si>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</si>
  <si>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</si>
  <si>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</si>
  <si>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</si>
  <si>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</si>
  <si>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</si>
  <si>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</si>
  <si>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</si>
  <si>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</si>
  <si>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</si>
  <si>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</si>
  <si>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</si>
  <si>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</si>
  <si>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</si>
  <si>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</si>
  <si>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</si>
  <si>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</si>
  <si>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</si>
  <si>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</si>
  <si>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</si>
  <si>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</si>
  <si>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</si>
  <si>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</si>
  <si>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</si>
  <si>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</si>
  <si>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</si>
  <si>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</si>
  <si>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</si>
  <si>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</si>
  <si>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</si>
  <si>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</si>
  <si>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</si>
  <si>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</si>
  <si>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</si>
  <si>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</si>
  <si>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</si>
  <si>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</si>
  <si>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</si>
  <si>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</si>
  <si>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</si>
  <si>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</si>
  <si>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</si>
  <si>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</si>
  <si>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</si>
  <si>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</si>
  <si>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</si>
  <si>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</si>
  <si>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</si>
  <si>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</si>
  <si>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</si>
  <si>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</si>
  <si>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</si>
  <si>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</si>
  <si>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</si>
  <si>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</si>
  <si>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</si>
  <si>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</si>
  <si>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</si>
  <si>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</si>
  <si>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</si>
  <si>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</si>
  <si>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</si>
  <si>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PCM-20251008-00002277</t>
  </si>
  <si>
    <t>3G Down  // site down due to faulty Huawei module requested under SR no 4399184 and team in way to get from Huawei</t>
  </si>
  <si>
    <t>PCM-20251008-00002401</t>
  </si>
  <si>
    <t>Site located inside USF area and team will move after fajr</t>
  </si>
  <si>
    <t>PCM-20251008-00002675</t>
  </si>
  <si>
    <t>Site located at USF area have limited access at night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</si>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</sst>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32"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3" fillId="0" borderId="0" xfId="0" applyFont="1"/>
    <xf numFmtId="0" fontId="20" fillId="7" borderId="6" xfId="0" applyFont="1" applyFill="1" applyBorder="1" applyAlignment="1">
      <alignment horizontal="center" vertical="center"/>
    </xf>
    <xf numFmtId="0" fontId="20" fillId="7" borderId="1" xfId="0"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6"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8" totalsRowShown="0" headerRowDxfId="174" dataDxfId="173" headerRowBorderDxfId="171" tableBorderDxfId="172" totalsRowBorderDxfId="170">
  <autoFilter ref="A1:L7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6" totalsRowShown="0" headerRowDxfId="157" dataDxfId="156" headerRowBorderDxfId="154" tableBorderDxfId="155" totalsRowBorderDxfId="153">
  <autoFilter ref="A1:CJ21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5" totalsRowShown="0" headerRowDxfId="64" dataDxfId="63" headerRowBorderDxfId="61" tableBorderDxfId="62">
  <autoFilter ref="A1:L119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1" totalsRowShown="0" headerRowDxfId="48" dataDxfId="47" headerRowBorderDxfId="45" tableBorderDxfId="46" totalsRowBorderDxfId="44">
  <autoFilter ref="A1:L4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8" totalsRowShown="0" headerRowDxfId="31" dataDxfId="30" headerRowBorderDxfId="28" tableBorderDxfId="29">
  <autoFilter ref="A1:L1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8" totalsRowShown="0" headerRowDxfId="15" dataDxfId="14" headerRowBorderDxfId="12" tableBorderDxfId="13">
  <autoFilter ref="A1:L2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8"/>
  <sheetViews>
    <sheetView workbookViewId="0">
      <selection activeCell="K12" sqref="K12"/>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8"/>
      <c r="N1" s="168"/>
      <c r="O1" s="168"/>
    </row>
    <row r="2" spans="1:15" s="70" customFormat="1" ht="70.5" customHeight="1">
      <c r="A2" s="68" t="s">
        <v>38963</v>
      </c>
      <c r="B2" s="65" t="str">
        <f>IFERROR(VLOOKUP(D2,DB!A:K,11,0),"")</f>
        <v>R1</v>
      </c>
      <c r="C2" s="65">
        <v>1</v>
      </c>
      <c r="D2" s="85" t="s">
        <v>17807</v>
      </c>
      <c r="E2" s="69" t="s">
        <v>38964</v>
      </c>
      <c r="F2" s="82">
        <v>45662.948425925926</v>
      </c>
      <c r="G2" s="72">
        <f ca="1">IFERROR(NOW()-F2,"")</f>
        <v>275.90873530092358</v>
      </c>
      <c r="H2" s="82">
        <v>45662.943402777775</v>
      </c>
      <c r="I2" s="65" t="str">
        <f>IFERROR(VLOOKUP(D2,DB!A:F,6,0),"")</f>
        <v>Generator-SG</v>
      </c>
      <c r="J2" s="65" t="str">
        <f>IFERROR(VLOOKUP(D2,DB!A:G,7,0),"")</f>
        <v>Dead</v>
      </c>
      <c r="K2" s="73" t="s">
        <v>38965</v>
      </c>
      <c r="L2" s="71" t="str">
        <f>IFERROR(VLOOKUP(D2,DB!A:I,9,0),"")</f>
        <v>Latis</v>
      </c>
    </row>
    <row r="3" spans="1:15" ht="33" customHeight="1">
      <c r="A3" s="142" t="s">
        <v>38966</v>
      </c>
      <c r="B3" s="143" t="str">
        <f>IFERROR(VLOOKUP(D3,DB!A:K,11,0),"")</f>
        <v>R1</v>
      </c>
      <c r="C3" s="143">
        <v>1</v>
      </c>
      <c r="D3" s="143" t="s">
        <v>10038</v>
      </c>
      <c r="E3" s="144" t="s">
        <v>38964</v>
      </c>
      <c r="F3" s="145">
        <v>45938.708032407405</v>
      </c>
      <c r="G3" s="146">
        <f ca="1">IFERROR(NOW()-F3,"")</f>
        <v>0.14912881944474066</v>
      </c>
      <c r="H3" s="145">
        <v>45938.696921296294</v>
      </c>
      <c r="I3" s="143" t="str">
        <f>IFERROR(VLOOKUP(D3,DB!A:F,6,0),"")</f>
        <v>SCECO</v>
      </c>
      <c r="J3" s="65" t="str">
        <f>IFERROR(VLOOKUP(D3,DB!A:G,7,0),"")</f>
        <v>Vandalized</v>
      </c>
      <c r="K3" s="147" t="s">
        <v>38967</v>
      </c>
      <c r="L3" s="148" t="str">
        <f>IFERROR(VLOOKUP(D3,DB!A:I,9,0),"")</f>
        <v>Latis</v>
      </c>
      <c r="M3" s="70"/>
      <c r="N3" s="70"/>
      <c r="O3" s="70"/>
    </row>
    <row r="4" spans="1:15" ht="15" customHeight="1">
      <c r="A4" s="142" t="s">
        <v>38968</v>
      </c>
      <c r="B4" s="143" t="str">
        <f>IFERROR(VLOOKUP(D4,DB!A:K,11,0),"")</f>
        <v>R1</v>
      </c>
      <c r="C4" s="143">
        <v>1</v>
      </c>
      <c r="D4" s="143" t="s">
        <v>21768</v>
      </c>
      <c r="E4" s="144" t="s">
        <v>38964</v>
      </c>
      <c r="F4" s="145">
        <v>45938.751608796294</v>
      </c>
      <c r="G4" s="146">
        <f ca="1">IFERROR(NOW()-F4,"")</f>
        <v>0.10555243055569008</v>
      </c>
      <c r="H4" s="145">
        <v>45938.746747685182</v>
      </c>
      <c r="I4" s="143" t="str">
        <f>IFERROR(VLOOKUP(D4,DB!A:F,6,0),"")</f>
        <v>Generator-SG</v>
      </c>
      <c r="J4" s="65" t="str">
        <f>IFERROR(VLOOKUP(D4,DB!A:G,7,0),"")</f>
        <v>Vandalized</v>
      </c>
      <c r="K4" s="147" t="s">
        <v>38969</v>
      </c>
      <c r="L4" s="148" t="str">
        <f>IFERROR(VLOOKUP(D4,DB!A:I,9,0),"")</f>
        <v>Latis</v>
      </c>
      <c r="M4" s="70"/>
      <c r="N4" s="70"/>
      <c r="O4" s="70"/>
    </row>
    <row r="5" spans="1:15" ht="15" customHeight="1">
      <c r="A5" s="142" t="s">
        <v>38970</v>
      </c>
      <c r="B5" s="143" t="str">
        <f>IFERROR(VLOOKUP(D5,DB!A:K,11,0),"")</f>
        <v>R1</v>
      </c>
      <c r="C5" s="143">
        <v>1</v>
      </c>
      <c r="D5" s="143" t="s">
        <v>17132</v>
      </c>
      <c r="E5" s="144" t="s">
        <v>38964</v>
      </c>
      <c r="F5" s="145">
        <v>45938.818576388891</v>
      </c>
      <c r="G5" s="146">
        <f ca="1">IFERROR(NOW()-F5,"")</f>
        <v>3.8584837959206197E-2</v>
      </c>
      <c r="H5" s="145">
        <v>45938.813425925924</v>
      </c>
      <c r="I5" s="143" t="str">
        <f>IFERROR(VLOOKUP(D5,DB!A:F,6,0),"")</f>
        <v>Generator-SG</v>
      </c>
      <c r="J5" s="65" t="str">
        <f>IFERROR(VLOOKUP(D5,DB!A:G,7,0),"")</f>
        <v>Vandalized</v>
      </c>
      <c r="K5" s="147" t="s">
        <v>38971</v>
      </c>
      <c r="L5" s="148" t="str">
        <f>IFERROR(VLOOKUP(D5,DB!A:I,9,0),"")</f>
        <v>Latis</v>
      </c>
      <c r="M5" s="70"/>
      <c r="N5" s="70"/>
      <c r="O5" s="70"/>
    </row>
    <row r="6" spans="1:15" ht="15" customHeight="1">
      <c r="A6" s="142"/>
      <c r="B6" s="143" t="str">
        <f>IFERROR(VLOOKUP(D6,DB!A:K,11,0),"")</f>
        <v/>
      </c>
      <c r="C6" s="143"/>
      <c r="D6" s="143"/>
      <c r="E6" s="144"/>
      <c r="F6" s="145"/>
      <c r="G6" s="146">
        <f ca="1">IFERROR(NOW()-F6,"")</f>
        <v>45938.85716122685</v>
      </c>
      <c r="H6" s="145"/>
      <c r="I6" s="143" t="str">
        <f>IFERROR(VLOOKUP(D6,DB!A:F,6,0),"")</f>
        <v/>
      </c>
      <c r="J6" s="65" t="str">
        <f>IFERROR(VLOOKUP(D6,DB!A:G,7,0),"")</f>
        <v/>
      </c>
      <c r="K6" s="147"/>
      <c r="L6" s="148" t="str">
        <f>IFERROR(VLOOKUP(D6,DB!A:I,9,0),"")</f>
        <v/>
      </c>
      <c r="M6" s="70"/>
      <c r="N6" s="70"/>
      <c r="O6" s="70"/>
    </row>
    <row r="7" spans="1:15" ht="15" customHeight="1">
      <c r="A7" s="142"/>
      <c r="B7" s="143" t="str">
        <f>IFERROR(VLOOKUP(D7,DB!A:K,11,0),"")</f>
        <v/>
      </c>
      <c r="C7" s="143"/>
      <c r="D7" s="143"/>
      <c r="E7" s="144"/>
      <c r="F7" s="145"/>
      <c r="G7" s="146">
        <f ca="1">IFERROR(NOW()-F7,"")</f>
        <v>45938.85716122685</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74"/>
      <c r="E8" s="173"/>
      <c r="F8" s="172"/>
      <c r="G8" s="171">
        <f ca="1">IFERROR(NOW()-F8,"")</f>
        <v>45938.85716122685</v>
      </c>
      <c r="H8" s="172"/>
      <c r="I8" s="174" t="str">
        <f>IFERROR(VLOOKUP(D8,DB!A:F,6,0),"")</f>
        <v/>
      </c>
      <c r="J8" s="65" t="str">
        <f>IFERROR(VLOOKUP(D8,DB!A:G,7,0),"")</f>
        <v/>
      </c>
      <c r="K8" s="170"/>
      <c r="L8" s="169" t="str">
        <f>IFERROR(VLOOKUP(D8,DB!A:I,9,0),"")</f>
        <v/>
      </c>
      <c r="M8" s="70"/>
      <c r="N8" s="70"/>
      <c r="O8" s="70"/>
    </row>
    <row r="9" spans="1:15" ht="15" customHeight="1">
      <c r="A9" s="142"/>
      <c r="B9" s="143" t="str">
        <f>IFERROR(VLOOKUP(D9,DB!A:K,11,0),"")</f>
        <v/>
      </c>
      <c r="C9" s="143"/>
      <c r="D9" s="143"/>
      <c r="E9" s="144"/>
      <c r="F9" s="145"/>
      <c r="G9" s="146">
        <f ca="1">IFERROR(NOW()-F9,"")</f>
        <v>45938.85716122685</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45938.85716122685</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45938.85716122685</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45938.85716122685</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45938.85716122685</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45938.85716122685</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45938.85716122685</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45938.85716122685</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45938.85716122685</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45938.85716122685</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45938.85716122685</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45938.85716122685</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45938.85716122685</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45938.85716122685</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45938.85716122685</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45938.85716122685</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45938.85716122685</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45938.85716122685</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45938.85716122685</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45938.85716122685</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45938.85716122685</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45938.85716122685</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45938.85716122685</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45938.85716122685</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45938.85716122685</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45938.85716122685</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45938.85716122685</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45938.85716122685</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45938.85716122685</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45938.85716122685</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45938.85716122685</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45938.85716122685</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45938.85716122685</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45938.85716122685</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45938.85716122685</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45938.85716122685</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45938.85716122685</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45938.85716122685</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45938.85716122685</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45938.85716122685</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45938.85716122685</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45938.85716122685</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45938.85716122685</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45938.85716122685</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45938.85716122685</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45938.85716122685</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45938.85716122685</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45938.85716122685</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45938.85716122685</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45938.85716122685</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45938.85716122685</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45938.85716122685</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45938.85716122685</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45938.85716122685</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45938.85716122685</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45938.85716122685</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45938.85716122685</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45938.85716122685</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45938.85716122685</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45938.85716122685</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45938.85716122685</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45938.85716122685</v>
      </c>
      <c r="H70" s="145"/>
      <c r="I70" s="143" t="str">
        <f>IFERROR(VLOOKUP(D70,DB!A:F,6,0),"")</f>
        <v/>
      </c>
      <c r="J70" s="65" t="str">
        <f>IFERROR(VLOOKUP(D70,DB!A:G,7,0),"")</f>
        <v/>
      </c>
      <c r="K70" s="147"/>
      <c r="L70" s="148" t="str">
        <f>IFERROR(VLOOKUP(D70,DB!A:I,9,0),"")</f>
        <v/>
      </c>
      <c r="M70" s="70"/>
      <c r="N70" s="70"/>
      <c r="O70" s="70"/>
    </row>
    <row r="71" spans="1:15" ht="15" customHeight="1">
      <c r="A71" s="142"/>
      <c r="B71" s="143" t="str">
        <f>IFERROR(VLOOKUP(D71,DB!A:K,11,0),"")</f>
        <v/>
      </c>
      <c r="C71" s="143"/>
      <c r="D71" s="143"/>
      <c r="E71" s="144"/>
      <c r="F71" s="145"/>
      <c r="G71" s="146">
        <f ca="1">IFERROR(NOW()-F71,"")</f>
        <v>45938.85716122685</v>
      </c>
      <c r="H71" s="145"/>
      <c r="I71" s="143" t="str">
        <f>IFERROR(VLOOKUP(D71,DB!A:F,6,0),"")</f>
        <v/>
      </c>
      <c r="J71" s="65" t="str">
        <f>IFERROR(VLOOKUP(D71,DB!A:G,7,0),"")</f>
        <v/>
      </c>
      <c r="K71" s="147"/>
      <c r="L71" s="148" t="str">
        <f>IFERROR(VLOOKUP(D71,DB!A:I,9,0),"")</f>
        <v/>
      </c>
      <c r="M71" s="70"/>
      <c r="N71" s="70"/>
      <c r="O71" s="70"/>
    </row>
    <row r="72" spans="1:15" ht="15" customHeight="1">
      <c r="A72" s="142"/>
      <c r="B72" s="143" t="str">
        <f>IFERROR(VLOOKUP(D72,DB!A:K,11,0),"")</f>
        <v/>
      </c>
      <c r="C72" s="143"/>
      <c r="D72" s="143"/>
      <c r="E72" s="144"/>
      <c r="F72" s="145"/>
      <c r="G72" s="146">
        <f ca="1">IFERROR(NOW()-F72,"")</f>
        <v>45938.85716122685</v>
      </c>
      <c r="H72" s="145"/>
      <c r="I72" s="143" t="str">
        <f>IFERROR(VLOOKUP(D72,DB!A:F,6,0),"")</f>
        <v/>
      </c>
      <c r="J72" s="65" t="str">
        <f>IFERROR(VLOOKUP(D72,DB!A:G,7,0),"")</f>
        <v/>
      </c>
      <c r="K72" s="147"/>
      <c r="L72" s="148" t="str">
        <f>IFERROR(VLOOKUP(D72,DB!A:I,9,0),"")</f>
        <v/>
      </c>
      <c r="M72" s="70"/>
      <c r="N72" s="70"/>
      <c r="O72" s="70"/>
    </row>
    <row r="73" spans="1:15" ht="15" customHeight="1">
      <c r="A73" s="142"/>
      <c r="B73" s="143" t="str">
        <f>IFERROR(VLOOKUP(D73,DB!A:K,11,0),"")</f>
        <v/>
      </c>
      <c r="C73" s="143"/>
      <c r="D73" s="143"/>
      <c r="E73" s="144"/>
      <c r="F73" s="145"/>
      <c r="G73" s="146">
        <f ca="1">IFERROR(NOW()-F73,"")</f>
        <v>45938.85716122685</v>
      </c>
      <c r="H73" s="145"/>
      <c r="I73" s="143" t="str">
        <f>IFERROR(VLOOKUP(D73,DB!A:F,6,0),"")</f>
        <v/>
      </c>
      <c r="J73" s="65" t="str">
        <f>IFERROR(VLOOKUP(D73,DB!A:G,7,0),"")</f>
        <v/>
      </c>
      <c r="K73" s="147"/>
      <c r="L73" s="148" t="str">
        <f>IFERROR(VLOOKUP(D73,DB!A:I,9,0),"")</f>
        <v/>
      </c>
      <c r="M73" s="70"/>
      <c r="N73" s="70"/>
      <c r="O73" s="70"/>
    </row>
    <row r="74" spans="1:15" ht="15" customHeight="1">
      <c r="A74" s="142"/>
      <c r="B74" s="143" t="str">
        <f>IFERROR(VLOOKUP(D74,DB!A:K,11,0),"")</f>
        <v/>
      </c>
      <c r="C74" s="143"/>
      <c r="D74" s="143"/>
      <c r="E74" s="144"/>
      <c r="F74" s="145"/>
      <c r="G74" s="146">
        <f ca="1">IFERROR(NOW()-F74,"")</f>
        <v>45938.85716122685</v>
      </c>
      <c r="H74" s="145"/>
      <c r="I74" s="143" t="str">
        <f>IFERROR(VLOOKUP(D74,DB!A:F,6,0),"")</f>
        <v/>
      </c>
      <c r="J74" s="65" t="str">
        <f>IFERROR(VLOOKUP(D74,DB!A:G,7,0),"")</f>
        <v/>
      </c>
      <c r="K74" s="147"/>
      <c r="L74" s="148" t="str">
        <f>IFERROR(VLOOKUP(D74,DB!A:I,9,0),"")</f>
        <v/>
      </c>
      <c r="M74" s="70"/>
      <c r="N74" s="70"/>
      <c r="O74" s="70"/>
    </row>
    <row r="75" spans="1:15" ht="15" customHeight="1">
      <c r="A75" s="142"/>
      <c r="B75" s="143" t="str">
        <f>IFERROR(VLOOKUP(D75,DB!A:K,11,0),"")</f>
        <v/>
      </c>
      <c r="C75" s="143"/>
      <c r="D75" s="143"/>
      <c r="E75" s="144"/>
      <c r="F75" s="145"/>
      <c r="G75" s="146">
        <f ca="1">IFERROR(NOW()-F75,"")</f>
        <v>45938.85716122685</v>
      </c>
      <c r="H75" s="145"/>
      <c r="I75" s="143" t="str">
        <f>IFERROR(VLOOKUP(D75,DB!A:F,6,0),"")</f>
        <v/>
      </c>
      <c r="J75" s="65" t="str">
        <f>IFERROR(VLOOKUP(D75,DB!A:G,7,0),"")</f>
        <v/>
      </c>
      <c r="K75" s="147"/>
      <c r="L75" s="148" t="str">
        <f>IFERROR(VLOOKUP(D75,DB!A:I,9,0),"")</f>
        <v/>
      </c>
      <c r="M75" s="70"/>
      <c r="N75" s="70"/>
      <c r="O75" s="70"/>
    </row>
    <row r="76" spans="1:15" ht="15" customHeight="1">
      <c r="A76" s="142"/>
      <c r="B76" s="143" t="str">
        <f>IFERROR(VLOOKUP(D76,DB!A:K,11,0),"")</f>
        <v/>
      </c>
      <c r="C76" s="143"/>
      <c r="D76" s="143"/>
      <c r="E76" s="144"/>
      <c r="F76" s="145"/>
      <c r="G76" s="146">
        <f ca="1">IFERROR(NOW()-F76,"")</f>
        <v>45938.85716122685</v>
      </c>
      <c r="H76" s="145"/>
      <c r="I76" s="143" t="str">
        <f>IFERROR(VLOOKUP(D76,DB!A:F,6,0),"")</f>
        <v/>
      </c>
      <c r="J76" s="65" t="str">
        <f>IFERROR(VLOOKUP(D76,DB!A:G,7,0),"")</f>
        <v/>
      </c>
      <c r="K76" s="147"/>
      <c r="L76" s="148" t="str">
        <f>IFERROR(VLOOKUP(D76,DB!A:I,9,0),"")</f>
        <v/>
      </c>
      <c r="M76" s="70"/>
      <c r="N76" s="70"/>
      <c r="O76" s="70"/>
    </row>
    <row r="77" spans="1:15" ht="15" customHeight="1">
      <c r="A77" s="142"/>
      <c r="B77" s="143" t="str">
        <f>IFERROR(VLOOKUP(D77,DB!A:K,11,0),"")</f>
        <v/>
      </c>
      <c r="C77" s="143"/>
      <c r="D77" s="143"/>
      <c r="E77" s="144"/>
      <c r="F77" s="145"/>
      <c r="G77" s="146">
        <f ca="1">IFERROR(NOW()-F77,"")</f>
        <v>45938.85716122685</v>
      </c>
      <c r="H77" s="145"/>
      <c r="I77" s="143" t="str">
        <f>IFERROR(VLOOKUP(D77,DB!A:F,6,0),"")</f>
        <v/>
      </c>
      <c r="J77" s="65" t="str">
        <f>IFERROR(VLOOKUP(D77,DB!A:G,7,0),"")</f>
        <v/>
      </c>
      <c r="K77" s="147"/>
      <c r="L77" s="148" t="str">
        <f>IFERROR(VLOOKUP(D77,DB!A:I,9,0),"")</f>
        <v/>
      </c>
      <c r="M77" s="70"/>
      <c r="N77" s="70"/>
      <c r="O77" s="70"/>
    </row>
    <row r="78" spans="1:15" ht="15" customHeight="1">
      <c r="A78" s="142"/>
      <c r="B78" s="143" t="str">
        <f>IFERROR(VLOOKUP(D78,DB!A:K,11,0),"")</f>
        <v/>
      </c>
      <c r="C78" s="143"/>
      <c r="D78" s="143"/>
      <c r="E78" s="144"/>
      <c r="F78" s="145"/>
      <c r="G78" s="146">
        <f ca="1">IFERROR(NOW()-F78,"")</f>
        <v>45938.85716122685</v>
      </c>
      <c r="H78" s="145"/>
      <c r="I78" s="143" t="str">
        <f>IFERROR(VLOOKUP(D78,DB!A:F,6,0),"")</f>
        <v/>
      </c>
      <c r="J78" s="65" t="str">
        <f>IFERROR(VLOOKUP(D78,DB!A:G,7,0),"")</f>
        <v/>
      </c>
      <c r="K78" s="147"/>
      <c r="L78" s="148" t="str">
        <f>IFERROR(VLOOKUP(D78,DB!A:I,9,0),"")</f>
        <v/>
      </c>
      <c r="M78" s="70"/>
      <c r="N78" s="70"/>
      <c r="O78" s="70"/>
    </row>
  </sheetData>
  <customSheetViews>
    <customSheetView guid="{F6042A99-DD27-4453-835D-0834D95730CC}" filter="1" showAutoFilter="1">
      <pageMargins left="0" right="0" top="0" bottom="0" header="0" footer="0"/>
      <autoFilter ref="B1:M1" xr:uid="{1E0F5149-A051-4EEE-823E-4083F827FE07}"/>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6"/>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38972</v>
      </c>
      <c r="N1" s="95" t="s">
        <v>38973</v>
      </c>
      <c r="O1" s="95" t="s">
        <v>38974</v>
      </c>
      <c r="P1" s="95" t="s">
        <v>38975</v>
      </c>
      <c r="Q1" s="95" t="s">
        <v>38976</v>
      </c>
      <c r="R1" s="95" t="s">
        <v>38977</v>
      </c>
      <c r="S1" s="95" t="s">
        <v>38978</v>
      </c>
      <c r="T1" s="95" t="s">
        <v>38979</v>
      </c>
      <c r="U1" s="95" t="s">
        <v>38980</v>
      </c>
      <c r="V1" s="95" t="s">
        <v>38981</v>
      </c>
      <c r="W1" s="95" t="s">
        <v>38982</v>
      </c>
      <c r="X1" s="95" t="s">
        <v>38983</v>
      </c>
      <c r="Y1" s="95" t="s">
        <v>38984</v>
      </c>
      <c r="Z1" s="95" t="s">
        <v>38985</v>
      </c>
      <c r="AA1" s="95" t="s">
        <v>38986</v>
      </c>
      <c r="AB1" s="95" t="s">
        <v>38987</v>
      </c>
      <c r="AC1" s="95" t="s">
        <v>38988</v>
      </c>
      <c r="AD1" s="95" t="s">
        <v>38989</v>
      </c>
      <c r="AE1" s="95" t="s">
        <v>38990</v>
      </c>
      <c r="AF1" s="95" t="s">
        <v>38991</v>
      </c>
      <c r="AG1" s="95" t="s">
        <v>38992</v>
      </c>
      <c r="AH1" s="95" t="s">
        <v>38993</v>
      </c>
      <c r="AI1" s="95" t="s">
        <v>38994</v>
      </c>
      <c r="AJ1" s="95" t="s">
        <v>38995</v>
      </c>
      <c r="AK1" s="95" t="s">
        <v>38996</v>
      </c>
      <c r="AL1" s="95" t="s">
        <v>38997</v>
      </c>
      <c r="AM1" s="95" t="s">
        <v>38998</v>
      </c>
      <c r="AN1" s="95" t="s">
        <v>38999</v>
      </c>
      <c r="AO1" s="95" t="s">
        <v>39000</v>
      </c>
      <c r="AP1" s="95" t="s">
        <v>39001</v>
      </c>
      <c r="AQ1" s="95" t="s">
        <v>39002</v>
      </c>
      <c r="AR1" s="95" t="s">
        <v>39003</v>
      </c>
      <c r="AS1" s="95" t="s">
        <v>39004</v>
      </c>
      <c r="AT1" s="95" t="s">
        <v>39005</v>
      </c>
      <c r="AU1" s="95" t="s">
        <v>39006</v>
      </c>
      <c r="AV1" s="95" t="s">
        <v>39007</v>
      </c>
      <c r="AW1" s="95" t="s">
        <v>39008</v>
      </c>
      <c r="AX1" s="95" t="s">
        <v>39009</v>
      </c>
      <c r="AY1" s="95" t="s">
        <v>39010</v>
      </c>
      <c r="AZ1" s="95" t="s">
        <v>39011</v>
      </c>
      <c r="BA1" s="95" t="s">
        <v>39012</v>
      </c>
      <c r="BB1" s="95" t="s">
        <v>39013</v>
      </c>
      <c r="BC1" s="95" t="s">
        <v>39014</v>
      </c>
      <c r="BD1" s="95" t="s">
        <v>39015</v>
      </c>
      <c r="BE1" s="95" t="s">
        <v>39016</v>
      </c>
      <c r="BF1" s="95" t="s">
        <v>39017</v>
      </c>
      <c r="BG1" s="95" t="s">
        <v>39018</v>
      </c>
      <c r="BH1" s="95" t="s">
        <v>39019</v>
      </c>
      <c r="BI1" s="95" t="s">
        <v>39020</v>
      </c>
      <c r="BJ1" s="95" t="s">
        <v>39021</v>
      </c>
      <c r="BK1" s="95" t="s">
        <v>39022</v>
      </c>
      <c r="BL1" s="95" t="s">
        <v>39023</v>
      </c>
      <c r="BM1" s="95" t="s">
        <v>39024</v>
      </c>
      <c r="BN1" s="95" t="s">
        <v>39025</v>
      </c>
      <c r="BO1" s="95" t="s">
        <v>39026</v>
      </c>
      <c r="BP1" s="95" t="s">
        <v>39027</v>
      </c>
      <c r="BQ1" s="95" t="s">
        <v>39028</v>
      </c>
      <c r="BR1" s="95" t="s">
        <v>39029</v>
      </c>
      <c r="BS1" s="95" t="s">
        <v>39030</v>
      </c>
      <c r="BT1" s="95" t="s">
        <v>39031</v>
      </c>
      <c r="BU1" s="95" t="s">
        <v>39032</v>
      </c>
      <c r="BV1" s="95" t="s">
        <v>39033</v>
      </c>
      <c r="BW1" s="95" t="s">
        <v>39034</v>
      </c>
      <c r="BX1" s="95" t="s">
        <v>39035</v>
      </c>
      <c r="BY1" s="95" t="s">
        <v>39036</v>
      </c>
      <c r="BZ1" s="95" t="s">
        <v>39037</v>
      </c>
      <c r="CA1" s="95" t="s">
        <v>39038</v>
      </c>
      <c r="CB1" s="95" t="s">
        <v>39039</v>
      </c>
      <c r="CC1" s="95" t="s">
        <v>39040</v>
      </c>
      <c r="CD1" s="95" t="s">
        <v>39041</v>
      </c>
      <c r="CE1" s="95" t="s">
        <v>39042</v>
      </c>
      <c r="CF1" s="95" t="s">
        <v>39043</v>
      </c>
      <c r="CG1" s="95" t="s">
        <v>39044</v>
      </c>
      <c r="CH1" s="95" t="s">
        <v>39045</v>
      </c>
      <c r="CI1" s="95" t="s">
        <v>39046</v>
      </c>
      <c r="CJ1" s="95" t="s">
        <v>39047</v>
      </c>
    </row>
    <row r="2" spans="1:88" s="74" customFormat="1" ht="31.5" customHeight="1">
      <c r="A2" s="67" t="s">
        <v>39048</v>
      </c>
      <c r="B2" s="67" t="s">
        <v>27</v>
      </c>
      <c r="C2" s="67">
        <v>1</v>
      </c>
      <c r="D2" s="67" t="s">
        <v>19278</v>
      </c>
      <c r="E2" s="92" t="s">
        <v>39049</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132.13007789351832</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113.85732326388825</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45938.85716122685</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45938.85716122685</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45938.85716122685</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45938.85716122685</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45938.85716122685</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45938.85716122685</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45938.85716122685</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45938.85716122685</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45938.85716122685</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45938.85716122685</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45938.85716122685</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45938.85716122685</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45938.85716122685</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45938.85716122685</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45938.85716122685</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45938.85716122685</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45938.85716122685</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45938.85716122685</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45938.85716122685</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45938.85716122685</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45938.85716122685</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45938.85716122685</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45938.85716122685</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45938.85716122685</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45938.85716122685</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45938.85716122685</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45938.85716122685</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45938.85716122685</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45938.85716122685</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45938.85716122685</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45938.85716122685</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45938.85716122685</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45938.85716122685</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45938.85716122685</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45938.85716122685</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45938.85716122685</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45938.85716122685</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45938.85716122685</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45938.85716122685</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45938.85716122685</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45938.85716122685</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45938.85716122685</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45938.85716122685</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45938.85716122685</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45938.85716122685</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45938.85716122685</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45938.85716122685</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45938.85716122685</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45938.85716122685</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45938.85716122685</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45938.85716122685</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45938.85716122685</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45938.85716122685</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45938.85716122685</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45938.85716122685</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45938.85716122685</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45938.85716122685</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45938.85716122685</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45938.85716122685</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45938.85716122685</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45938.85716122685</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45938.85716122685</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45938.85716122685</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45938.85716122685</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45938.85716122685</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45938.85716122685</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45938.85716122685</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45938.85716122685</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45938.85716122685</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45938.85716122685</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45938.85716122685</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45938.85716122685</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45938.85716122685</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45938.85716122685</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45938.85716122685</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45938.85716122685</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45938.85716122685</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45938.85716122685</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45938.85716122685</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45938.85716122685</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45938.85716122685</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45938.85716122685</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45938.85716122685</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45938.85716122685</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45938.85716122685</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45938.85716122685</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45938.85716122685</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45938.85716122685</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45938.85716122685</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45938.85716122685</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45938.85716122685</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45938.85716122685</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45938.85716122685</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45938.85716122685</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45938.85716122685</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45938.85716122685</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45938.85716122685</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45938.85716122685</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45938.85716122685</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45938.85716122685</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45938.85716122685</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45938.85716122685</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45938.85716122685</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45938.85716122685</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45938.85716122685</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45938.85716122685</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45938.85716122685</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45938.85716122685</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45938.85716122685</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45938.85716122685</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45938.85716122685</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45938.85716122685</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45938.85716122685</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45938.85716122685</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45938.85716122685</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45938.85716122685</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45938.85716122685</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45938.85716122685</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45938.85716122685</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45938.85716122685</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45938.85716122685</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45938.85716122685</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45938.85716122685</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45938.85716122685</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45938.85716122685</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45938.85716122685</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45938.85716122685</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45938.85716122685</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45938.85716122685</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45938.85716122685</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45938.85716122685</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45938.85716122685</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45938.85716122685</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45938.85716122685</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45938.85716122685</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45938.85716122685</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45938.85716122685</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45938.85716122685</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45938.85716122685</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45938.85716122685</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45938.85716122685</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45938.85716122685</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45938.85716122685</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45938.85716122685</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45938.85716122685</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45938.85716122685</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45938.85716122685</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45938.85716122685</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45938.85716122685</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45938.85716122685</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45938.85716122685</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45938.85716122685</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45938.85716122685</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45938.85716122685</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45938.85716122685</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45938.85716122685</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45938.85716122685</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45938.85716122685</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45938.85716122685</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45938.85716122685</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45938.85716122685</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45938.85716122685</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45938.85716122685</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45938.85716122685</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45938.85716122685</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45938.85716122685</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45938.85716122685</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45938.85716122685</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45938.85716122685</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45938.85716122685</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45938.85716122685</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45938.85716122685</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45938.85716122685</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45938.85716122685</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45938.85716122685</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45938.85716122685</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45938.85716122685</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45938.85716122685</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45938.85716122685</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45938.85716122685</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45938.85716122685</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45938.85716122685</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45938.85716122685</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45938.85716122685</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45938.85716122685</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45938.85716122685</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45938.85716122685</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45938.85716122685</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45938.85716122685</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45938.85716122685</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45938.85716122685</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45938.85716122685</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45938.85716122685</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45938.85716122685</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45938.85716122685</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45938.85716122685</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45938.85716122685</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45938.85716122685</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45938.85716122685</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45938.85716122685</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45938.85716122685</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45938.85716122685</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45938.85716122685</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45938.85716122685</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45938.85716122685</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45938.85716122685</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45938.85716122685</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45938.85716122685</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45938.85716122685</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45938.85716122685</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45938.85716122685</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sheetData>
  <dataValidations count="2">
    <dataValidation allowBlank="1" showInputMessage="1" showErrorMessage="1" sqref="E1" xr:uid="{4D935161-CDD3-4592-B877-3FB59C99E142}"/>
    <dataValidation type="list" allowBlank="1" showInputMessage="1" showErrorMessage="1" sqref="E3:E21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5"/>
  <sheetViews>
    <sheetView workbookViewId="0">
      <selection activeCell="I3" sqref="I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67"/>
      <c r="E2" s="18"/>
      <c r="F2" s="20"/>
      <c r="G2" s="21">
        <f t="shared" ref="G2:G28" ca="1" si="0">IFERROR(NOW()-F2,"-")</f>
        <v>45938.85716122685</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45938.85716122685</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45938.85716122685</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45938.85716122685</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45938.85716122685</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45938.85716122685</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45938.85716122685</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45938.85716122685</v>
      </c>
      <c r="H9" s="22"/>
      <c r="I9" s="19" t="str">
        <f>IFERROR(VLOOKUP(D9,DB!A:F,6,0),"")</f>
        <v/>
      </c>
      <c r="J9" s="18" t="str">
        <f>IFERROR(VLOOKUP(D9,DB!A:G,7,0),"")</f>
        <v/>
      </c>
      <c r="K9" s="50"/>
      <c r="L9" s="23" t="str">
        <f>IFERROR(VLOOKUP(D9,DB!A:I,9,0),"")</f>
        <v/>
      </c>
    </row>
    <row r="10" spans="1:13" ht="15" customHeight="1">
      <c r="A10" s="19"/>
      <c r="B10" s="67" t="str">
        <f>IFERROR(VLOOKUP(C10,DB!A:K,11,0),"")</f>
        <v/>
      </c>
      <c r="C10" s="18"/>
      <c r="D10" s="18"/>
      <c r="E10" s="18"/>
      <c r="F10" s="20"/>
      <c r="G10" s="21">
        <f t="shared" ca="1" si="0"/>
        <v>45938.85716122685</v>
      </c>
      <c r="H10" s="22"/>
      <c r="I10" s="19" t="str">
        <f>IFERROR(VLOOKUP(C10,DB!A:F,6,0),"")</f>
        <v/>
      </c>
      <c r="J10" s="18" t="str">
        <f>IFERROR(VLOOKUP(C10,DB!A:G,7,0),"")</f>
        <v/>
      </c>
      <c r="K10" s="50"/>
      <c r="L10" s="23" t="str">
        <f>IFERROR(VLOOKUP(C10,DB!A:I,9,0),"")</f>
        <v/>
      </c>
    </row>
    <row r="11" spans="1:13" ht="15" customHeight="1">
      <c r="A11" s="19"/>
      <c r="B11" s="67" t="str">
        <f>IFERROR(VLOOKUP(D11,DB!A:K,11,0),"")</f>
        <v/>
      </c>
      <c r="C11" s="18"/>
      <c r="D11" s="18"/>
      <c r="E11" s="18"/>
      <c r="F11" s="20"/>
      <c r="G11" s="21">
        <f t="shared" ca="1" si="0"/>
        <v>45938.85716122685</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45938.85716122685</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45938.85716122685</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45938.85716122685</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45938.85716122685</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45938.85716122685</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45938.85716122685</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45938.85716122685</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45938.85716122685</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45938.85716122685</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45938.85716122685</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45938.85716122685</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45938.85716122685</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45938.85716122685</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45938.85716122685</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45938.85716122685</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45938.85716122685</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45938.85716122685</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ref="G29:G92" ca="1" si="1">IFERROR(NOW()-F29,"-")</f>
        <v>45938.85716122685</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45938.85716122685</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45938.85716122685</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45938.85716122685</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45938.85716122685</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45938.85716122685</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45938.85716122685</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45938.85716122685</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45938.85716122685</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45938.85716122685</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45938.85716122685</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45938.85716122685</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45938.85716122685</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45938.85716122685</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45938.85716122685</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45938.85716122685</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45938.85716122685</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45938.85716122685</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45938.85716122685</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45938.85716122685</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45938.85716122685</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45938.85716122685</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45938.85716122685</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45938.85716122685</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45938.85716122685</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45938.85716122685</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45938.85716122685</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45938.85716122685</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45938.85716122685</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45938.85716122685</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45938.85716122685</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45938.85716122685</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45938.85716122685</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45938.85716122685</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45938.85716122685</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45938.85716122685</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45938.85716122685</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45938.85716122685</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45938.85716122685</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45938.85716122685</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45938.85716122685</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45938.85716122685</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45938.85716122685</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45938.85716122685</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45938.85716122685</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45938.85716122685</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45938.85716122685</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45938.85716122685</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45938.85716122685</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45938.85716122685</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45938.85716122685</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45938.85716122685</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45938.85716122685</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45938.85716122685</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45938.85716122685</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45938.85716122685</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45938.85716122685</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45938.85716122685</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45938.85716122685</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45938.85716122685</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45938.85716122685</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45938.85716122685</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45938.85716122685</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45938.85716122685</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ref="G93:G156" ca="1" si="2">IFERROR(NOW()-F93,"-")</f>
        <v>45938.85716122685</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45938.85716122685</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45938.85716122685</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45938.85716122685</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45938.85716122685</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45938.85716122685</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45938.85716122685</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45938.85716122685</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45938.85716122685</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45938.85716122685</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45938.85716122685</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45938.85716122685</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45938.85716122685</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45938.85716122685</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45938.85716122685</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45938.85716122685</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45938.85716122685</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45938.85716122685</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45938.85716122685</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45938.85716122685</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45938.85716122685</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45938.85716122685</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45938.85716122685</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45938.85716122685</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45938.85716122685</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45938.85716122685</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45938.85716122685</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45938.85716122685</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45938.85716122685</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45938.85716122685</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45938.85716122685</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45938.85716122685</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45938.85716122685</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45938.85716122685</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45938.85716122685</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45938.85716122685</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45938.85716122685</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45938.85716122685</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45938.85716122685</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45938.85716122685</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45938.85716122685</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45938.85716122685</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45938.85716122685</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45938.85716122685</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45938.85716122685</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45938.85716122685</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45938.85716122685</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45938.85716122685</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45938.85716122685</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45938.85716122685</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45938.85716122685</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45938.85716122685</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45938.85716122685</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45938.85716122685</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45938.85716122685</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45938.85716122685</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45938.85716122685</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45938.85716122685</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45938.85716122685</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45938.85716122685</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45938.85716122685</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45938.85716122685</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45938.85716122685</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45938.85716122685</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ref="G157:G220" ca="1" si="3">IFERROR(NOW()-F157,"-")</f>
        <v>45938.85716122685</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45938.85716122685</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45938.85716122685</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45938.85716122685</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45938.85716122685</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45938.85716122685</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45938.85716122685</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45938.85716122685</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45938.85716122685</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45938.85716122685</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45938.85716122685</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45938.85716122685</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45938.85716122685</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45938.85716122685</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45938.85716122685</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45938.85716122685</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45938.85716122685</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45938.85716122685</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45938.85716122685</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45938.85716122685</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45938.85716122685</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45938.85716122685</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45938.85716122685</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45938.85716122685</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45938.85716122685</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45938.85716122685</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45938.85716122685</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45938.85716122685</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45938.85716122685</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45938.85716122685</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45938.85716122685</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45938.85716122685</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45938.85716122685</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45938.85716122685</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45938.85716122685</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45938.85716122685</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45938.85716122685</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45938.85716122685</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45938.85716122685</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45938.85716122685</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45938.85716122685</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45938.85716122685</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45938.85716122685</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45938.85716122685</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45938.85716122685</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45938.85716122685</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45938.85716122685</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45938.85716122685</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45938.85716122685</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45938.85716122685</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45938.85716122685</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45938.85716122685</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45938.85716122685</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45938.85716122685</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45938.85716122685</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45938.85716122685</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45938.85716122685</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45938.85716122685</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45938.85716122685</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45938.85716122685</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45938.85716122685</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45938.85716122685</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45938.85716122685</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45938.85716122685</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ref="G221:G284" ca="1" si="4">IFERROR(NOW()-F221,"-")</f>
        <v>45938.85716122685</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45938.85716122685</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45938.85716122685</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45938.85716122685</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45938.85716122685</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45938.85716122685</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45938.85716122685</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45938.85716122685</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45938.85716122685</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45938.85716122685</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45938.85716122685</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45938.85716122685</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45938.85716122685</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45938.85716122685</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45938.85716122685</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45938.85716122685</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45938.85716122685</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45938.85716122685</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45938.85716122685</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45938.85716122685</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45938.85716122685</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45938.85716122685</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45938.85716122685</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45938.85716122685</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45938.85716122685</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45938.85716122685</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45938.85716122685</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45938.85716122685</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45938.85716122685</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45938.85716122685</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45938.85716122685</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45938.85716122685</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45938.85716122685</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45938.85716122685</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45938.85716122685</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45938.85716122685</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45938.85716122685</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45938.85716122685</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45938.85716122685</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45938.85716122685</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45938.85716122685</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45938.85716122685</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45938.85716122685</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45938.85716122685</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45938.85716122685</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45938.85716122685</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45938.85716122685</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45938.85716122685</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45938.85716122685</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45938.85716122685</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45938.85716122685</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45938.85716122685</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45938.85716122685</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45938.85716122685</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45938.85716122685</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45938.85716122685</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45938.85716122685</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45938.85716122685</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45938.85716122685</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45938.85716122685</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45938.85716122685</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45938.85716122685</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45938.85716122685</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45938.85716122685</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ref="G285:G348" ca="1" si="5">IFERROR(NOW()-F285,"-")</f>
        <v>45938.85716122685</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45938.85716122685</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45938.85716122685</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45938.85716122685</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45938.85716122685</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45938.85716122685</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45938.85716122685</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45938.85716122685</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45938.85716122685</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45938.85716122685</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45938.85716122685</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45938.85716122685</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45938.85716122685</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45938.85716122685</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45938.85716122685</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45938.85716122685</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45938.85716122685</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45938.85716122685</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45938.85716122685</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45938.85716122685</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45938.85716122685</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45938.85716122685</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45938.85716122685</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45938.85716122685</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45938.85716122685</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45938.85716122685</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45938.85716122685</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45938.85716122685</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45938.85716122685</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45938.85716122685</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45938.85716122685</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45938.85716122685</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45938.85716122685</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45938.85716122685</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45938.85716122685</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45938.85716122685</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45938.85716122685</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45938.85716122685</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45938.85716122685</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45938.85716122685</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45938.85716122685</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45938.85716122685</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45938.85716122685</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45938.85716122685</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45938.85716122685</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45938.85716122685</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45938.85716122685</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45938.85716122685</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45938.85716122685</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45938.85716122685</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45938.85716122685</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45938.85716122685</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45938.85716122685</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45938.85716122685</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45938.85716122685</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45938.85716122685</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45938.85716122685</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45938.85716122685</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45938.85716122685</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45938.85716122685</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45938.85716122685</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45938.85716122685</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45938.85716122685</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45938.85716122685</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ref="G349:G412" ca="1" si="6">IFERROR(NOW()-F349,"-")</f>
        <v>45938.85716122685</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45938.85716122685</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45938.85716122685</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45938.85716122685</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45938.85716122685</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45938.85716122685</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45938.85716122685</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45938.85716122685</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45938.85716122685</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45938.85716122685</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45938.85716122685</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45938.85716122685</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45938.85716122685</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45938.85716122685</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45938.85716122685</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45938.85716122685</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45938.85716122685</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45938.85716122685</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45938.85716122685</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45938.85716122685</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45938.85716122685</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45938.85716122685</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45938.85716122685</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45938.85716122685</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45938.85716122685</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45938.85716122685</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45938.85716122685</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45938.85716122685</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45938.85716122685</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45938.85716122685</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45938.85716122685</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45938.85716122685</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45938.85716122685</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45938.85716122685</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45938.85716122685</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45938.85716122685</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45938.85716122685</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45938.85716122685</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45938.85716122685</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45938.85716122685</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45938.85716122685</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45938.85716122685</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45938.85716122685</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45938.85716122685</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45938.85716122685</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45938.85716122685</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45938.85716122685</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45938.85716122685</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45938.85716122685</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45938.85716122685</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45938.85716122685</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45938.85716122685</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45938.85716122685</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45938.85716122685</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45938.85716122685</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45938.85716122685</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45938.85716122685</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45938.85716122685</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45938.85716122685</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45938.85716122685</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45938.85716122685</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45938.85716122685</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45938.85716122685</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45938.85716122685</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ref="G413:G476" ca="1" si="7">IFERROR(NOW()-F413,"-")</f>
        <v>45938.85716122685</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45938.85716122685</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45938.85716122685</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45938.85716122685</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45938.85716122685</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45938.85716122685</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45938.85716122685</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45938.85716122685</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45938.85716122685</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45938.85716122685</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45938.85716122685</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45938.85716122685</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45938.85716122685</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45938.85716122685</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45938.85716122685</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45938.85716122685</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45938.85716122685</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45938.85716122685</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45938.85716122685</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45938.85716122685</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45938.85716122685</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45938.85716122685</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45938.85716122685</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45938.85716122685</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45938.85716122685</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45938.85716122685</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45938.85716122685</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45938.85716122685</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45938.85716122685</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45938.85716122685</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45938.85716122685</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45938.85716122685</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45938.85716122685</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45938.85716122685</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45938.85716122685</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45938.85716122685</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45938.85716122685</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45938.85716122685</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45938.85716122685</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45938.85716122685</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45938.85716122685</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45938.85716122685</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45938.85716122685</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45938.85716122685</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45938.85716122685</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45938.85716122685</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45938.85716122685</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45938.85716122685</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45938.85716122685</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45938.85716122685</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45938.85716122685</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45938.85716122685</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45938.85716122685</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45938.85716122685</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45938.85716122685</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45938.85716122685</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45938.85716122685</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45938.85716122685</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45938.85716122685</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45938.85716122685</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45938.85716122685</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45938.85716122685</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45938.85716122685</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45938.85716122685</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ref="G477:G540" ca="1" si="8">IFERROR(NOW()-F477,"-")</f>
        <v>45938.85716122685</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45938.85716122685</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45938.85716122685</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45938.85716122685</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45938.85716122685</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45938.85716122685</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45938.85716122685</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45938.85716122685</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45938.85716122685</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45938.85716122685</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45938.85716122685</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45938.85716122685</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45938.85716122685</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45938.85716122685</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45938.85716122685</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45938.85716122685</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45938.85716122685</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45938.85716122685</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45938.85716122685</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45938.85716122685</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45938.85716122685</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45938.85716122685</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45938.85716122685</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45938.85716122685</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45938.85716122685</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45938.85716122685</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45938.85716122685</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45938.85716122685</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45938.85716122685</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45938.85716122685</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45938.85716122685</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45938.85716122685</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45938.85716122685</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45938.85716122685</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45938.85716122685</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45938.85716122685</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45938.85716122685</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45938.85716122685</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45938.85716122685</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45938.85716122685</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45938.85716122685</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45938.85716122685</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45938.85716122685</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45938.85716122685</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45938.85716122685</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45938.85716122685</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45938.85716122685</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45938.85716122685</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45938.85716122685</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45938.85716122685</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45938.85716122685</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45938.85716122685</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45938.85716122685</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45938.85716122685</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45938.85716122685</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45938.85716122685</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45938.85716122685</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45938.85716122685</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45938.85716122685</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45938.85716122685</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45938.85716122685</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45938.85716122685</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45938.85716122685</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45938.85716122685</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ref="G541:G604" ca="1" si="9">IFERROR(NOW()-F541,"-")</f>
        <v>45938.85716122685</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45938.85716122685</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45938.85716122685</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45938.85716122685</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45938.85716122685</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45938.85716122685</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45938.85716122685</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45938.85716122685</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45938.85716122685</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45938.85716122685</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45938.85716122685</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45938.85716122685</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45938.85716122685</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45938.85716122685</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45938.85716122685</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45938.85716122685</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45938.85716122685</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45938.85716122685</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45938.85716122685</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45938.85716122685</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45938.85716122685</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45938.85716122685</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45938.85716122685</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45938.85716122685</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45938.85716122685</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45938.85716122685</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45938.85716122685</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45938.85716122685</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45938.85716122685</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45938.85716122685</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45938.85716122685</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45938.85716122685</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45938.85716122685</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45938.85716122685</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45938.85716122685</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45938.85716122685</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45938.85716122685</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45938.85716122685</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45938.85716122685</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45938.85716122685</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45938.85716122685</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45938.85716122685</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45938.85716122685</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45938.85716122685</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45938.85716122685</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45938.85716122685</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45938.85716122685</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45938.85716122685</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45938.85716122685</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45938.85716122685</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45938.85716122685</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45938.85716122685</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45938.85716122685</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45938.85716122685</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45938.85716122685</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45938.85716122685</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45938.85716122685</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45938.85716122685</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45938.85716122685</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45938.85716122685</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45938.85716122685</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45938.85716122685</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45938.85716122685</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45938.85716122685</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ref="G605:G668" ca="1" si="10">IFERROR(NOW()-F605,"-")</f>
        <v>45938.85716122685</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45938.85716122685</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45938.85716122685</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45938.85716122685</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45938.85716122685</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45938.85716122685</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45938.85716122685</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45938.85716122685</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45938.85716122685</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45938.85716122685</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45938.85716122685</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45938.85716122685</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45938.85716122685</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45938.85716122685</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45938.85716122685</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45938.85716122685</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45938.85716122685</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45938.85716122685</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45938.85716122685</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45938.85716122685</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45938.85716122685</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45938.85716122685</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45938.85716122685</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45938.85716122685</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45938.85716122685</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45938.85716122685</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45938.85716122685</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45938.85716122685</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45938.85716122685</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45938.85716122685</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45938.85716122685</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45938.85716122685</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45938.85716122685</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45938.85716122685</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45938.85716122685</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45938.85716122685</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45938.85716122685</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45938.85716122685</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45938.85716122685</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45938.85716122685</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45938.85716122685</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45938.85716122685</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45938.85716122685</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45938.85716122685</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45938.85716122685</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45938.85716122685</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45938.85716122685</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45938.85716122685</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45938.85716122685</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45938.85716122685</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45938.85716122685</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45938.85716122685</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45938.85716122685</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45938.85716122685</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45938.85716122685</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45938.85716122685</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45938.85716122685</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45938.85716122685</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45938.85716122685</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45938.85716122685</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45938.85716122685</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45938.85716122685</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45938.85716122685</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45938.85716122685</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ref="G669:G732" ca="1" si="11">IFERROR(NOW()-F669,"-")</f>
        <v>45938.85716122685</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45938.85716122685</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45938.85716122685</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45938.85716122685</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45938.85716122685</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45938.85716122685</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45938.85716122685</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45938.85716122685</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45938.85716122685</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45938.85716122685</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45938.85716122685</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45938.85716122685</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45938.85716122685</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45938.85716122685</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45938.85716122685</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45938.85716122685</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45938.85716122685</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45938.85716122685</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45938.85716122685</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45938.85716122685</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45938.85716122685</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45938.85716122685</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45938.85716122685</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45938.85716122685</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45938.85716122685</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45938.85716122685</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45938.85716122685</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45938.85716122685</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45938.85716122685</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45938.85716122685</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45938.85716122685</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45938.85716122685</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45938.85716122685</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45938.85716122685</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45938.85716122685</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45938.85716122685</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45938.85716122685</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45938.85716122685</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45938.85716122685</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45938.85716122685</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45938.85716122685</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45938.85716122685</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45938.85716122685</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45938.85716122685</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45938.85716122685</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45938.85716122685</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45938.85716122685</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45938.85716122685</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45938.85716122685</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45938.85716122685</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45938.85716122685</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45938.85716122685</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45938.85716122685</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45938.85716122685</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45938.85716122685</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45938.85716122685</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45938.85716122685</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45938.85716122685</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45938.85716122685</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45938.85716122685</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45938.85716122685</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45938.85716122685</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45938.85716122685</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45938.85716122685</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ref="G733:G796" ca="1" si="12">IFERROR(NOW()-F733,"-")</f>
        <v>45938.85716122685</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45938.85716122685</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45938.85716122685</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45938.85716122685</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45938.85716122685</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45938.85716122685</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45938.85716122685</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45938.85716122685</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45938.85716122685</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45938.85716122685</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45938.85716122685</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45938.85716122685</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45938.85716122685</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45938.85716122685</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45938.85716122685</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45938.85716122685</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45938.85716122685</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45938.85716122685</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45938.85716122685</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45938.85716122685</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45938.85716122685</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45938.85716122685</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45938.85716122685</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45938.85716122685</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45938.85716122685</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45938.85716122685</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45938.85716122685</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45938.85716122685</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45938.85716122685</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45938.85716122685</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45938.85716122685</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45938.85716122685</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45938.85716122685</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45938.85716122685</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45938.85716122685</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45938.85716122685</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45938.85716122685</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45938.85716122685</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45938.85716122685</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45938.85716122685</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45938.85716122685</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45938.85716122685</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45938.85716122685</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45938.85716122685</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45938.85716122685</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45938.85716122685</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45938.85716122685</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45938.85716122685</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45938.85716122685</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45938.85716122685</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45938.85716122685</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45938.85716122685</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45938.85716122685</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45938.85716122685</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45938.85716122685</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45938.85716122685</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45938.85716122685</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45938.85716122685</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45938.85716122685</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45938.85716122685</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45938.85716122685</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45938.85716122685</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45938.85716122685</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45938.85716122685</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ref="G797:G860" ca="1" si="13">IFERROR(NOW()-F797,"-")</f>
        <v>45938.85716122685</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45938.85716122685</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45938.85716122685</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45938.85716122685</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45938.85716122685</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45938.85716122685</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45938.85716122685</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45938.85716122685</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45938.85716122685</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45938.85716122685</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45938.85716122685</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45938.85716122685</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45938.85716122685</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45938.85716122685</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45938.85716122685</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45938.85716122685</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45938.85716122685</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45938.85716122685</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45938.85716122685</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45938.85716122685</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45938.85716122685</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45938.85716122685</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45938.85716122685</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45938.85716122685</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45938.85716122685</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45938.85716122685</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45938.85716122685</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45938.85716122685</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45938.85716122685</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45938.85716122685</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45938.85716122685</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45938.85716122685</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45938.85716122685</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45938.85716122685</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45938.85716122685</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45938.85716122685</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45938.85716122685</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45938.85716122685</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45938.85716122685</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45938.85716122685</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45938.85716122685</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45938.85716122685</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45938.85716122685</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45938.85716122685</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45938.85716122685</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45938.85716122685</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45938.85716122685</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45938.85716122685</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45938.85716122685</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45938.85716122685</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45938.85716122685</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45938.85716122685</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45938.85716122685</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45938.85716122685</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45938.85716122685</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45938.85716122685</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45938.85716122685</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45938.85716122685</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45938.85716122685</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45938.85716122685</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45938.85716122685</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45938.85716122685</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45938.85716122685</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45938.85716122685</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ref="G861:G924" ca="1" si="14">IFERROR(NOW()-F861,"-")</f>
        <v>45938.85716122685</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45938.85716122685</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45938.85716122685</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45938.85716122685</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45938.85716122685</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45938.85716122685</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45938.85716122685</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45938.85716122685</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45938.85716122685</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45938.85716122685</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45938.85716122685</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45938.85716122685</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45938.85716122685</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45938.85716122685</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45938.85716122685</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45938.85716122685</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45938.85716122685</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45938.85716122685</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45938.85716122685</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45938.85716122685</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45938.85716122685</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45938.85716122685</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45938.85716122685</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45938.85716122685</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45938.85716122685</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45938.85716122685</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45938.85716122685</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45938.85716122685</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45938.85716122685</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45938.85716122685</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45938.85716122685</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45938.85716122685</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45938.85716122685</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45938.85716122685</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45938.85716122685</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45938.85716122685</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45938.85716122685</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45938.85716122685</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45938.85716122685</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45938.85716122685</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45938.85716122685</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45938.85716122685</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45938.85716122685</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45938.85716122685</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45938.85716122685</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45938.85716122685</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45938.85716122685</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45938.85716122685</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45938.85716122685</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45938.85716122685</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45938.85716122685</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45938.85716122685</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45938.85716122685</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45938.85716122685</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45938.85716122685</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45938.85716122685</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45938.85716122685</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45938.85716122685</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45938.85716122685</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45938.85716122685</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45938.85716122685</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45938.85716122685</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45938.85716122685</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45938.85716122685</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ref="G925:G988" ca="1" si="15">IFERROR(NOW()-F925,"-")</f>
        <v>45938.85716122685</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45938.85716122685</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45938.85716122685</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45938.85716122685</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45938.85716122685</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45938.85716122685</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45938.85716122685</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45938.85716122685</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45938.85716122685</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45938.85716122685</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45938.85716122685</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45938.85716122685</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45938.85716122685</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45938.85716122685</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45938.85716122685</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45938.85716122685</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45938.85716122685</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45938.85716122685</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45938.85716122685</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45938.85716122685</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45938.85716122685</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45938.85716122685</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45938.85716122685</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45938.85716122685</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45938.85716122685</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45938.85716122685</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45938.85716122685</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45938.85716122685</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45938.85716122685</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45938.85716122685</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45938.85716122685</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45938.85716122685</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45938.85716122685</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45938.85716122685</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45938.85716122685</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45938.85716122685</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45938.85716122685</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45938.85716122685</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45938.85716122685</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45938.85716122685</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45938.85716122685</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45938.85716122685</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45938.85716122685</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45938.85716122685</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45938.85716122685</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45938.85716122685</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45938.85716122685</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45938.85716122685</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45938.85716122685</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45938.85716122685</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45938.85716122685</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45938.85716122685</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45938.85716122685</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45938.85716122685</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45938.85716122685</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45938.85716122685</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45938.85716122685</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45938.85716122685</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45938.85716122685</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45938.85716122685</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45938.85716122685</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45938.85716122685</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45938.85716122685</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45938.85716122685</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ref="G989:G1052" ca="1" si="16">IFERROR(NOW()-F989,"-")</f>
        <v>45938.85716122685</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45938.85716122685</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45938.85716122685</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45938.85716122685</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45938.85716122685</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45938.85716122685</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45938.85716122685</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45938.85716122685</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45938.85716122685</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45938.85716122685</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45938.85716122685</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45938.85716122685</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45938.85716122685</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45938.85716122685</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45938.85716122685</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45938.85716122685</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45938.85716122685</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45938.85716122685</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45938.85716122685</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45938.85716122685</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45938.85716122685</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45938.85716122685</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45938.85716122685</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45938.85716122685</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45938.85716122685</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45938.85716122685</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45938.85716122685</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45938.85716122685</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45938.85716122685</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45938.85716122685</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45938.85716122685</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45938.85716122685</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45938.85716122685</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45938.85716122685</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45938.85716122685</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45938.85716122685</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45938.85716122685</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45938.85716122685</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45938.85716122685</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45938.85716122685</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45938.85716122685</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45938.85716122685</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45938.85716122685</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45938.85716122685</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45938.85716122685</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45938.85716122685</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45938.85716122685</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45938.85716122685</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45938.85716122685</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45938.85716122685</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45938.85716122685</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45938.85716122685</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45938.85716122685</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45938.85716122685</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45938.85716122685</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45938.85716122685</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45938.85716122685</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45938.85716122685</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45938.85716122685</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45938.85716122685</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45938.85716122685</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45938.85716122685</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45938.85716122685</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45938.85716122685</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ref="G1053:G1116" ca="1" si="17">IFERROR(NOW()-F1053,"-")</f>
        <v>45938.85716122685</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45938.85716122685</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45938.85716122685</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45938.85716122685</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45938.85716122685</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45938.85716122685</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45938.85716122685</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45938.85716122685</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45938.85716122685</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45938.85716122685</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45938.85716122685</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45938.85716122685</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45938.85716122685</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45938.85716122685</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45938.85716122685</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45938.85716122685</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45938.85716122685</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45938.85716122685</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45938.85716122685</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45938.85716122685</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45938.85716122685</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45938.85716122685</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45938.85716122685</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45938.85716122685</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45938.85716122685</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45938.85716122685</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45938.85716122685</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45938.85716122685</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45938.85716122685</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45938.85716122685</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45938.85716122685</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45938.85716122685</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45938.85716122685</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45938.85716122685</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45938.85716122685</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45938.85716122685</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45938.85716122685</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45938.85716122685</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45938.85716122685</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45938.85716122685</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45938.85716122685</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45938.85716122685</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45938.85716122685</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45938.85716122685</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45938.85716122685</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45938.85716122685</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45938.85716122685</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45938.85716122685</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45938.85716122685</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45938.85716122685</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45938.85716122685</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45938.85716122685</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45938.85716122685</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45938.85716122685</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45938.85716122685</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45938.85716122685</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45938.85716122685</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45938.85716122685</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45938.85716122685</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45938.85716122685</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45938.85716122685</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45938.85716122685</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45938.85716122685</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45938.85716122685</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ref="G1117:G1180" ca="1" si="18">IFERROR(NOW()-F1117,"-")</f>
        <v>45938.85716122685</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45938.85716122685</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45938.85716122685</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45938.85716122685</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45938.85716122685</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45938.85716122685</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45938.85716122685</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45938.85716122685</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45938.85716122685</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45938.85716122685</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45938.85716122685</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45938.85716122685</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45938.85716122685</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45938.85716122685</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45938.85716122685</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45938.85716122685</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45938.85716122685</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45938.85716122685</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45938.85716122685</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45938.85716122685</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45938.85716122685</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45938.85716122685</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45938.85716122685</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45938.85716122685</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45938.85716122685</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45938.85716122685</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45938.85716122685</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45938.85716122685</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45938.85716122685</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45938.85716122685</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45938.85716122685</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45938.85716122685</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45938.85716122685</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45938.85716122685</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45938.85716122685</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45938.85716122685</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45938.85716122685</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45938.85716122685</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45938.85716122685</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45938.85716122685</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45938.85716122685</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45938.85716122685</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45938.85716122685</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45938.85716122685</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45938.85716122685</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45938.85716122685</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45938.85716122685</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45938.85716122685</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45938.85716122685</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45938.85716122685</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45938.85716122685</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45938.85716122685</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45938.85716122685</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45938.85716122685</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45938.85716122685</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45938.85716122685</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45938.85716122685</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45938.85716122685</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45938.85716122685</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45938.85716122685</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45938.85716122685</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45938.85716122685</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45938.85716122685</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45938.85716122685</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ref="G1181:G1195" ca="1" si="19">IFERROR(NOW()-F1181,"-")</f>
        <v>45938.85716122685</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45938.85716122685</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45938.85716122685</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45938.85716122685</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45938.85716122685</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45938.85716122685</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45938.85716122685</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45938.85716122685</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45938.85716122685</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45938.85716122685</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45938.85716122685</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45938.85716122685</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45938.85716122685</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45938.85716122685</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45938.85716122685</v>
      </c>
      <c r="H1195" s="22"/>
      <c r="I1195" s="19" t="str">
        <f>IFERROR(VLOOKUP(D1195,DB!A:F,6,0),"")</f>
        <v/>
      </c>
      <c r="J1195" s="18" t="str">
        <f>IFERROR(VLOOKUP(D1195,DB!A:G,7,0),"")</f>
        <v/>
      </c>
      <c r="K1195" s="50"/>
      <c r="L1195" s="23" t="str">
        <f>IFERROR(VLOOKUP(D1195,DB!A:I,9,0),"")</f>
        <v/>
      </c>
    </row>
  </sheetData>
  <dataValidations count="2">
    <dataValidation allowBlank="1" showInputMessage="1" showErrorMessage="1" sqref="E1" xr:uid="{5914219A-CB83-432D-936A-CC0CB6F3982A}"/>
    <dataValidation type="list" allowBlank="1" showInputMessage="1" showErrorMessage="1" sqref="E2:E119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1"/>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235.37644363425352</v>
      </c>
      <c r="H2" s="105">
        <v>45703.474768518521</v>
      </c>
      <c r="I2" s="102" t="str">
        <f>IFERROR(VLOOKUP(D2,DB!A:F,6,0),"")</f>
        <v>SCECO</v>
      </c>
      <c r="J2" s="102" t="str">
        <f>IFERROR(VLOOKUP(D2,DB!A:G,7,0),"")</f>
        <v>Dead</v>
      </c>
      <c r="K2" s="107" t="s">
        <v>39059</v>
      </c>
      <c r="L2" s="99" t="str">
        <f>IFERROR(VLOOKUP(D2,DB!A:I,9,0),"")</f>
        <v>Latis</v>
      </c>
    </row>
    <row r="3" spans="1:16" ht="15" customHeight="1">
      <c r="A3" s="127"/>
      <c r="B3" s="127" t="str">
        <f>IFERROR(VLOOKUP(D3,DB!A:K,11,0),"")</f>
        <v/>
      </c>
      <c r="C3" s="128"/>
      <c r="D3" s="129"/>
      <c r="E3" s="130"/>
      <c r="F3" s="131"/>
      <c r="G3" s="132">
        <f ca="1">IFERROR(NOW()-F3,"")</f>
        <v>45938.85716122685</v>
      </c>
      <c r="H3" s="131"/>
      <c r="I3" s="127" t="str">
        <f>IFERROR(VLOOKUP(D3,DB!A:F,6,0),"")</f>
        <v/>
      </c>
      <c r="J3" s="127" t="str">
        <f>IFERROR(VLOOKUP(D3,DB!A:G,7,0),"")</f>
        <v/>
      </c>
      <c r="K3" s="134"/>
      <c r="L3" s="129" t="str">
        <f>IFERROR(VLOOKUP(D3,DB!A:I,9,0),"")</f>
        <v/>
      </c>
    </row>
    <row r="4" spans="1:16" ht="15" customHeight="1">
      <c r="A4" s="127"/>
      <c r="B4" s="127" t="str">
        <f>IFERROR(VLOOKUP(D4,DB!A:K,11,0),"")</f>
        <v/>
      </c>
      <c r="C4" s="128"/>
      <c r="D4" s="129"/>
      <c r="E4" s="130"/>
      <c r="F4" s="131"/>
      <c r="G4" s="132">
        <f ca="1">IFERROR(NOW()-F4,"")</f>
        <v>45938.85716122685</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45938.85716122685</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45938.85716122685</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45938.85716122685</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45938.85716122685</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45938.85716122685</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45938.85716122685</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45938.85716122685</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45938.85716122685</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45938.85716122685</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99"/>
      <c r="E14" s="130"/>
      <c r="F14" s="131"/>
      <c r="G14" s="133">
        <f ca="1">IFERROR(NOW()-F14,"")</f>
        <v>45938.85716122685</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45938.85716122685</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45938.85716122685</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45938.85716122685</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45938.85716122685</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45938.85716122685</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45938.85716122685</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45938.85716122685</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45938.85716122685</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45938.85716122685</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45938.85716122685</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45938.85716122685</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45938.85716122685</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45938.85716122685</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45938.85716122685</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45938.85716122685</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45938.85716122685</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45938.85716122685</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45938.85716122685</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45938.85716122685</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45938.85716122685</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45938.85716122685</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45938.85716122685</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45938.85716122685</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45938.85716122685</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45938.85716122685</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45938.85716122685</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45938.85716122685</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45938.85716122685</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45938.85716122685</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45938.85716122685</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45938.85716122685</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45938.85716122685</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45938.85716122685</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45938.85716122685</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45938.85716122685</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45938.85716122685</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45938.85716122685</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45938.85716122685</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45938.85716122685</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45938.85716122685</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45938.85716122685</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45938.85716122685</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45938.85716122685</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45938.85716122685</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45938.85716122685</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45938.85716122685</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45938.85716122685</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45938.85716122685</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45938.85716122685</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45938.85716122685</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45938.85716122685</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45938.85716122685</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45938.85716122685</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45938.85716122685</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45938.85716122685</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45938.85716122685</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45938.85716122685</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45938.85716122685</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45938.85716122685</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45938.85716122685</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45938.85716122685</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45938.85716122685</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45938.85716122685</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45938.85716122685</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45938.85716122685</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45938.85716122685</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45938.85716122685</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45938.85716122685</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45938.85716122685</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45938.85716122685</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45938.85716122685</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45938.85716122685</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45938.85716122685</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45938.85716122685</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45938.85716122685</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45938.85716122685</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45938.85716122685</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45938.85716122685</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45938.85716122685</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45938.85716122685</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45938.85716122685</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45938.85716122685</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45938.85716122685</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45938.85716122685</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45938.85716122685</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45938.85716122685</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45938.85716122685</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45938.85716122685</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45938.85716122685</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45938.85716122685</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45938.85716122685</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45938.85716122685</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45938.85716122685</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45938.85716122685</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45938.85716122685</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45938.85716122685</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45938.85716122685</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45938.85716122685</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45938.85716122685</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45938.85716122685</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45938.85716122685</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45938.85716122685</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45938.85716122685</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45938.85716122685</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45938.85716122685</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45938.85716122685</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45938.85716122685</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45938.85716122685</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45938.85716122685</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45938.85716122685</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45938.85716122685</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45938.85716122685</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45938.85716122685</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45938.85716122685</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45938.85716122685</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45938.85716122685</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45938.85716122685</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45938.85716122685</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45938.85716122685</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45938.85716122685</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45938.85716122685</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45938.85716122685</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45938.85716122685</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45938.85716122685</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45938.85716122685</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45938.85716122685</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45938.85716122685</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45938.85716122685</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45938.85716122685</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45938.85716122685</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45938.85716122685</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45938.85716122685</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45938.85716122685</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45938.85716122685</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45938.85716122685</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45938.85716122685</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45938.85716122685</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45938.85716122685</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45938.85716122685</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45938.85716122685</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45938.85716122685</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45938.85716122685</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45938.85716122685</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45938.85716122685</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45938.85716122685</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45938.85716122685</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45938.85716122685</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45938.85716122685</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45938.85716122685</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45938.85716122685</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45938.85716122685</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45938.85716122685</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45938.85716122685</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45938.85716122685</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45938.85716122685</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45938.85716122685</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45938.85716122685</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45938.85716122685</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45938.85716122685</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45938.85716122685</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45938.85716122685</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45938.85716122685</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45938.85716122685</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45938.85716122685</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45938.85716122685</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45938.85716122685</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45938.85716122685</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45938.85716122685</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45938.85716122685</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45938.85716122685</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45938.85716122685</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45938.85716122685</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45938.85716122685</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45938.85716122685</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45938.85716122685</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45938.85716122685</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45938.85716122685</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45938.85716122685</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45938.85716122685</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45938.85716122685</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45938.85716122685</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45938.85716122685</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45938.85716122685</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45938.85716122685</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45938.85716122685</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45938.85716122685</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45938.85716122685</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45938.85716122685</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45938.85716122685</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45938.85716122685</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45938.85716122685</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45938.85716122685</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45938.85716122685</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45938.85716122685</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45938.85716122685</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45938.85716122685</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45938.85716122685</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45938.85716122685</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45938.85716122685</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45938.85716122685</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45938.85716122685</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45938.85716122685</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45938.85716122685</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45938.85716122685</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45938.85716122685</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45938.85716122685</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45938.85716122685</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45938.85716122685</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45938.85716122685</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45938.85716122685</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45938.85716122685</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45938.85716122685</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45938.85716122685</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45938.85716122685</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45938.85716122685</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45938.85716122685</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45938.85716122685</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45938.85716122685</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45938.85716122685</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45938.85716122685</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45938.85716122685</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45938.85716122685</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45938.85716122685</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45938.85716122685</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45938.85716122685</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45938.85716122685</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45938.85716122685</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45938.85716122685</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45938.85716122685</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45938.85716122685</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45938.85716122685</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45938.85716122685</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45938.85716122685</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45938.85716122685</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45938.85716122685</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45938.85716122685</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45938.85716122685</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45938.85716122685</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45938.85716122685</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45938.85716122685</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45938.85716122685</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45938.85716122685</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45938.85716122685</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45938.85716122685</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45938.85716122685</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45938.85716122685</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45938.85716122685</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45938.85716122685</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45938.85716122685</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45938.85716122685</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45938.85716122685</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45938.85716122685</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45938.85716122685</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45938.85716122685</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45938.85716122685</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45938.85716122685</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45938.85716122685</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45938.85716122685</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45938.85716122685</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45938.85716122685</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45938.85716122685</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45938.85716122685</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45938.85716122685</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45938.85716122685</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45938.85716122685</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45938.85716122685</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45938.85716122685</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45938.85716122685</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45938.85716122685</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45938.85716122685</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45938.85716122685</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45938.85716122685</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45938.85716122685</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45938.85716122685</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45938.85716122685</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45938.85716122685</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45938.85716122685</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45938.85716122685</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45938.85716122685</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45938.85716122685</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45938.85716122685</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45938.85716122685</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45938.85716122685</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45938.85716122685</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45938.85716122685</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45938.85716122685</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45938.85716122685</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45938.85716122685</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45938.85716122685</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45938.85716122685</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45938.85716122685</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45938.85716122685</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45938.85716122685</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45938.85716122685</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45938.85716122685</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45938.85716122685</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45938.85716122685</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45938.85716122685</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45938.85716122685</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45938.85716122685</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45938.85716122685</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45938.85716122685</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45938.85716122685</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45938.85716122685</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45938.85716122685</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45938.85716122685</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45938.85716122685</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45938.85716122685</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45938.85716122685</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45938.85716122685</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45938.85716122685</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45938.85716122685</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45938.85716122685</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45938.85716122685</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45938.85716122685</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45938.85716122685</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45938.85716122685</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45938.85716122685</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45938.85716122685</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45938.85716122685</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45938.85716122685</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45938.85716122685</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45938.85716122685</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45938.85716122685</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45938.85716122685</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45938.85716122685</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45938.85716122685</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45938.85716122685</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45938.85716122685</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45938.85716122685</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45938.85716122685</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45938.85716122685</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45938.85716122685</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45938.85716122685</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45938.85716122685</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45938.85716122685</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45938.85716122685</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45938.85716122685</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45938.85716122685</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45938.85716122685</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45938.85716122685</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45938.85716122685</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45938.85716122685</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45938.85716122685</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45938.85716122685</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45938.85716122685</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45938.85716122685</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45938.85716122685</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45938.85716122685</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45938.85716122685</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45938.85716122685</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45938.85716122685</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45938.85716122685</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45938.85716122685</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45938.85716122685</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45938.85716122685</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45938.85716122685</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45938.85716122685</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45938.85716122685</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45938.85716122685</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45938.85716122685</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45938.85716122685</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45938.85716122685</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45938.85716122685</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45938.85716122685</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45938.85716122685</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45938.85716122685</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45938.85716122685</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45938.85716122685</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45938.85716122685</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45938.85716122685</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45938.85716122685</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45938.85716122685</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45938.85716122685</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45938.85716122685</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45938.85716122685</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45938.85716122685</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45938.85716122685</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45938.85716122685</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45938.85716122685</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45938.85716122685</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45938.85716122685</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45938.85716122685</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45938.85716122685</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45938.85716122685</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45938.85716122685</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45938.85716122685</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45938.85716122685</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45938.85716122685</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45938.85716122685</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45938.85716122685</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45938.85716122685</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45938.85716122685</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45938.85716122685</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45938.85716122685</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45938.85716122685</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45938.85716122685</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45938.85716122685</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45938.85716122685</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45938.85716122685</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45938.85716122685</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45938.85716122685</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45938.85716122685</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45938.85716122685</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45938.85716122685</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45938.85716122685</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45938.85716122685</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45938.85716122685</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45938.85716122685</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45938.85716122685</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45938.85716122685</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45938.85716122685</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45938.85716122685</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45938.85716122685</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45938.85716122685</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45938.85716122685</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45938.85716122685</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45938.85716122685</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45938.85716122685</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45938.85716122685</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45938.85716122685</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45938.85716122685</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45938.85716122685</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45938.85716122685</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45938.85716122685</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45938.85716122685</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45938.85716122685</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45938.85716122685</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45938.85716122685</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45938.85716122685</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45938.85716122685</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45938.85716122685</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45938.85716122685</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45938.85716122685</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45938.85716122685</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45938.85716122685</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45938.85716122685</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45938.85716122685</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45938.85716122685</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45938.85716122685</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45938.85716122685</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45938.85716122685</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45938.85716122685</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45938.85716122685</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45938.85716122685</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45938.85716122685</v>
      </c>
      <c r="H460" s="131"/>
      <c r="I460" s="127" t="str">
        <f>IFERROR(VLOOKUP(D460,DB!A:F,6,0),"")</f>
        <v/>
      </c>
      <c r="J460" s="127" t="str">
        <f>IFERROR(VLOOKUP(D460,DB!A:G,7,0),"")</f>
        <v/>
      </c>
      <c r="K460" s="134"/>
      <c r="L460" s="129" t="str">
        <f>IFERROR(VLOOKUP(D460,DB!A:I,9,0),"")</f>
        <v/>
      </c>
    </row>
    <row r="461" spans="1:12" ht="15" customHeight="1">
      <c r="A461" s="135"/>
      <c r="B461" s="135" t="str">
        <f>IFERROR(VLOOKUP(D461,DB!A:K,11,0),"")</f>
        <v/>
      </c>
      <c r="C461" s="136"/>
      <c r="D461" s="137"/>
      <c r="E461" s="138"/>
      <c r="F461" s="139"/>
      <c r="G461" s="140">
        <f ca="1">IFERROR(NOW()-F461,"")</f>
        <v>45938.85716122685</v>
      </c>
      <c r="H461" s="139"/>
      <c r="I461" s="135" t="str">
        <f>IFERROR(VLOOKUP(D461,DB!A:F,6,0),"")</f>
        <v/>
      </c>
      <c r="J461" s="135" t="str">
        <f>IFERROR(VLOOKUP(D461,DB!A:G,7,0),"")</f>
        <v/>
      </c>
      <c r="K461" s="141"/>
      <c r="L461" s="137" t="str">
        <f>IFERROR(VLOOKUP(D461,DB!A:I,9,0),"")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tabSelected="1" workbookViewId="0">
      <selection activeCell="D12" sqref="D1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37" t="s">
        <v>36000</v>
      </c>
      <c r="E2" s="37" t="s">
        <v>38964</v>
      </c>
      <c r="F2" s="38">
        <v>45891.832060185188</v>
      </c>
      <c r="G2" s="39">
        <f t="shared" ref="G2" ca="1" si="0">IFERROR(NOW()-F2,"-")</f>
        <v>47.025101041661401</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39049</v>
      </c>
      <c r="F3" s="38">
        <v>45926.188877314817</v>
      </c>
      <c r="G3" s="39">
        <f ca="1">IFERROR(NOW()-F3,"-")</f>
        <v>12.668283912033075</v>
      </c>
      <c r="H3" s="38">
        <v>45926.158159722225</v>
      </c>
      <c r="I3" s="37" t="str">
        <f>IFERROR(VLOOKUP(D3,DB!A:F,6,0),"")</f>
        <v>SCECO</v>
      </c>
      <c r="J3" s="37" t="str">
        <f>IFERROR(VLOOKUP(D3,DB!A:G,7,0),"")</f>
        <v>Good</v>
      </c>
      <c r="K3" s="37" t="s">
        <v>39063</v>
      </c>
      <c r="L3" s="37" t="str">
        <f>IFERROR(VLOOKUP(D3,DB!A:I,9,0),"")</f>
        <v>Latis</v>
      </c>
      <c r="M3" s="125"/>
    </row>
    <row r="4" spans="1:13" ht="15">
      <c r="A4" s="37"/>
      <c r="B4" s="37" t="str">
        <f>IFERROR(VLOOKUP(D4,DB!A:K,11,0),"")</f>
        <v/>
      </c>
      <c r="C4" s="37"/>
      <c r="D4" s="37"/>
      <c r="E4" s="37"/>
      <c r="F4" s="38"/>
      <c r="G4" s="39">
        <f ca="1">IFERROR(NOW()-F4,"-")</f>
        <v>45938.85716122685</v>
      </c>
      <c r="H4" s="38"/>
      <c r="I4" s="37" t="str">
        <f>IFERROR(VLOOKUP(D4,DB!A:F,6,0),"")</f>
        <v/>
      </c>
      <c r="J4" s="37" t="str">
        <f>IFERROR(VLOOKUP(D4,DB!A:G,7,0),"")</f>
        <v/>
      </c>
      <c r="K4" s="37"/>
      <c r="L4" s="37" t="str">
        <f>IFERROR(VLOOKUP(D4,DB!A:I,9,0),"")</f>
        <v/>
      </c>
      <c r="M4" s="125"/>
    </row>
    <row r="5" spans="1:13" ht="15">
      <c r="A5" s="37"/>
      <c r="B5" s="37" t="str">
        <f>IFERROR(VLOOKUP(D5,DB!A:K,11,0),"")</f>
        <v/>
      </c>
      <c r="C5" s="37"/>
      <c r="D5" s="37"/>
      <c r="E5" s="37"/>
      <c r="F5" s="38"/>
      <c r="G5" s="39">
        <f ca="1">IFERROR(NOW()-F5,"-")</f>
        <v>45938.85716122685</v>
      </c>
      <c r="H5" s="38"/>
      <c r="I5" s="37" t="str">
        <f>IFERROR(VLOOKUP(D5,DB!A:F,6,0),"")</f>
        <v/>
      </c>
      <c r="J5" s="37" t="str">
        <f>IFERROR(VLOOKUP(D5,DB!A:G,7,0),"")</f>
        <v/>
      </c>
      <c r="K5" s="37"/>
      <c r="L5" s="37" t="str">
        <f>IFERROR(VLOOKUP(D5,DB!A:I,9,0),"")</f>
        <v/>
      </c>
      <c r="M5" s="125"/>
    </row>
    <row r="6" spans="1:13" ht="15">
      <c r="A6" s="84"/>
      <c r="B6" s="84" t="str">
        <f>IFERROR(VLOOKUP(D6,DB!A:K,11,0),"")</f>
        <v/>
      </c>
      <c r="C6" s="84"/>
      <c r="D6" s="84"/>
      <c r="E6" s="84"/>
      <c r="F6" s="123"/>
      <c r="G6" s="124">
        <f ca="1">IFERROR(NOW()-F6,"-")</f>
        <v>45938.85716122685</v>
      </c>
      <c r="H6" s="123"/>
      <c r="I6" s="84" t="str">
        <f>IFERROR(VLOOKUP(D6,DB!A:F,6,0),"")</f>
        <v/>
      </c>
      <c r="J6" s="84" t="str">
        <f>IFERROR(VLOOKUP(D6,DB!A:G,7,0),"")</f>
        <v/>
      </c>
      <c r="K6" s="84"/>
      <c r="L6" s="84" t="str">
        <f>IFERROR(VLOOKUP(D6,DB!A:I,9,0),"")</f>
        <v/>
      </c>
      <c r="M6" s="125"/>
    </row>
    <row r="7" spans="1:13" ht="15">
      <c r="A7" s="84"/>
      <c r="B7" s="84" t="str">
        <f>IFERROR(VLOOKUP(D7,DB!A:K,11,0),"")</f>
        <v/>
      </c>
      <c r="C7" s="84"/>
      <c r="D7" s="84"/>
      <c r="E7" s="84"/>
      <c r="F7" s="123"/>
      <c r="G7" s="124">
        <f ca="1">IFERROR(NOW()-F7,"-")</f>
        <v>45938.85716122685</v>
      </c>
      <c r="H7" s="123"/>
      <c r="I7" s="84" t="str">
        <f>IFERROR(VLOOKUP(D7,DB!A:F,6,0),"")</f>
        <v/>
      </c>
      <c r="J7" s="84" t="str">
        <f>IFERROR(VLOOKUP(D7,DB!A:G,7,0),"")</f>
        <v/>
      </c>
      <c r="K7" s="84"/>
      <c r="L7" s="84" t="str">
        <f>IFERROR(VLOOKUP(D7,DB!A:I,9,0),"")</f>
        <v/>
      </c>
    </row>
    <row r="8" spans="1:13" ht="15">
      <c r="A8" s="37"/>
      <c r="B8" s="37" t="str">
        <f>IFERROR(VLOOKUP(D8,DB!A:K,11,0),"")</f>
        <v/>
      </c>
      <c r="C8" s="37"/>
      <c r="D8" s="37"/>
      <c r="E8" s="37"/>
      <c r="F8" s="38"/>
      <c r="G8" s="39">
        <f ca="1">IFERROR(NOW()-F8,"-")</f>
        <v>45938.85716122685</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ca="1">IFERROR(NOW()-F9,"-")</f>
        <v>45938.85716122685</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ca="1">IFERROR(NOW()-F10,"-")</f>
        <v>45938.85716122685</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ca="1">IFERROR(NOW()-F11,"-")</f>
        <v>45938.85716122685</v>
      </c>
      <c r="H11" s="38"/>
      <c r="I11" s="37" t="str">
        <f>IFERROR(VLOOKUP(D11,DB!A:F,6,0),"")</f>
        <v/>
      </c>
      <c r="J11" s="37" t="str">
        <f>IFERROR(VLOOKUP(D11,DB!A:G,7,0),"")</f>
        <v/>
      </c>
      <c r="K11" s="37"/>
      <c r="L11" s="37" t="str">
        <f>IFERROR(VLOOKUP(D11,DB!A:I,9,0),"")</f>
        <v/>
      </c>
    </row>
    <row r="12" spans="1:13" ht="15">
      <c r="A12" s="37"/>
      <c r="B12" s="37" t="str">
        <f>IFERROR(VLOOKUP(D12,DB!A:K,11,0),"")</f>
        <v/>
      </c>
      <c r="C12" s="37"/>
      <c r="D12"/>
      <c r="E12" s="37"/>
      <c r="F12" s="38"/>
      <c r="G12" s="39">
        <f ca="1">IFERROR(NOW()-F12,"-")</f>
        <v>45938.85716122685</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ca="1">IFERROR(NOW()-F13,"-")</f>
        <v>45938.85716122685</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ca="1">IFERROR(NOW()-F14,"-")</f>
        <v>45938.85716122685</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45938.85716122685</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45938.85716122685</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45938.85716122685</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45938.85716122685</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45938.85716122685</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45938.85716122685</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45938.85716122685</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45938.85716122685</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45938.85716122685</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45938.85716122685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45938.85716122685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45938.85716122685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45938.85716122685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45938.85716122685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45938.85716122685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45938.85716122685</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45938.85716122685</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45938.85716122685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45938.85716122685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45938.85716122685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45938.85716122685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45938.85716122685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45938.85716122685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45938.85716122685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45938.85716122685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45938.85716122685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45938.85716122685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45938.85716122685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45938.85716122685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45938.85716122685</v>
      </c>
      <c r="H44" s="38"/>
      <c r="I44" s="37" t="str">
        <f>IFERROR(VLOOKUP(D44,DB!A:F,6,0),"")</f>
        <v/>
      </c>
      <c r="J44" s="37" t="str">
        <f>IFERROR(VLOOKUP(D44,DB!A:G,7,0),"")</f>
        <v/>
      </c>
      <c r="K44" s="37"/>
      <c r="L44" s="37" t="str">
        <f>IFERROR(VLOOKUP(D44,DB!A:I,9,0),"")</f>
        <v/>
      </c>
    </row>
    <row r="45" spans="1:12" ht="15">
      <c r="A45" s="84"/>
      <c r="B45" s="84" t="str">
        <f>IFERROR(VLOOKUP(D45,DB!A:K,11,0),"")</f>
        <v/>
      </c>
      <c r="C45" s="84"/>
      <c r="D45" s="84"/>
      <c r="E45" s="84"/>
      <c r="F45" s="123"/>
      <c r="G45" s="124">
        <f ca="1">IFERROR(NOW()-F45,"-")</f>
        <v>45938.85716122685</v>
      </c>
      <c r="H45" s="123"/>
      <c r="I45" s="84" t="str">
        <f>IFERROR(VLOOKUP(D45,DB!A:F,6,0),"")</f>
        <v/>
      </c>
      <c r="J45" s="84" t="str">
        <f>IFERROR(VLOOKUP(D45,DB!A:G,7,0),"")</f>
        <v/>
      </c>
      <c r="K45" s="84"/>
      <c r="L45" s="84" t="str">
        <f>IFERROR(VLOOKUP(D45,DB!A:I,9,0),"")</f>
        <v/>
      </c>
    </row>
    <row r="46" spans="1:12" ht="15">
      <c r="A46" s="37"/>
      <c r="B46" s="37" t="str">
        <f>IFERROR(VLOOKUP(D46,DB!A:K,11,0),"")</f>
        <v/>
      </c>
      <c r="C46" s="37"/>
      <c r="D46" s="37"/>
      <c r="E46" s="37"/>
      <c r="F46" s="38"/>
      <c r="G46" s="39">
        <f ca="1">IFERROR(NOW()-F46,"-")</f>
        <v>45938.85716122685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45938.85716122685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45938.85716122685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45938.85716122685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45938.85716122685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45938.85716122685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45938.85716122685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45938.85716122685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45938.85716122685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45938.85716122685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45938.85716122685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45938.85716122685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45938.85716122685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45938.85716122685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45938.85716122685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45938.85716122685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45938.85716122685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45938.85716122685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45938.85716122685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45938.85716122685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45938.85716122685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45938.85716122685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45938.85716122685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45938.85716122685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45938.85716122685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45938.85716122685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45938.85716122685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45938.85716122685</v>
      </c>
      <c r="H73" s="38"/>
      <c r="I73" s="37" t="str">
        <f>IFERROR(VLOOKUP(D73,DB!A:F,6,0),"")</f>
        <v/>
      </c>
      <c r="J73" s="37" t="str">
        <f>IFERROR(VLOOKUP(D73,DB!A:G,7,0),"")</f>
        <v/>
      </c>
      <c r="K73" s="37"/>
      <c r="L73" s="37" t="str">
        <f>IFERROR(VLOOKUP(D73,DB!A:I,9,0),"")</f>
        <v/>
      </c>
    </row>
    <row r="74" spans="1:12" ht="15">
      <c r="A74" s="84"/>
      <c r="B74" s="84" t="str">
        <f>IFERROR(VLOOKUP(D74,DB!A:K,11,0),"")</f>
        <v/>
      </c>
      <c r="C74" s="84"/>
      <c r="D74" s="84"/>
      <c r="E74" s="84"/>
      <c r="F74" s="123"/>
      <c r="G74" s="124">
        <f ca="1">IFERROR(NOW()-F74,"-")</f>
        <v>45938.85716122685</v>
      </c>
      <c r="H74" s="123"/>
      <c r="I74" s="84" t="str">
        <f>IFERROR(VLOOKUP(D74,DB!A:F,6,0),"")</f>
        <v/>
      </c>
      <c r="J74" s="84" t="str">
        <f>IFERROR(VLOOKUP(D74,DB!A:G,7,0),"")</f>
        <v/>
      </c>
      <c r="K74" s="84"/>
      <c r="L74" s="84" t="str">
        <f>IFERROR(VLOOKUP(D74,DB!A:I,9,0),"")</f>
        <v/>
      </c>
    </row>
    <row r="75" spans="1:12" ht="15">
      <c r="A75" s="37"/>
      <c r="B75" s="37" t="str">
        <f>IFERROR(VLOOKUP(D75,DB!A:K,11,0),"")</f>
        <v/>
      </c>
      <c r="C75" s="37"/>
      <c r="D75" s="37"/>
      <c r="E75" s="37"/>
      <c r="F75" s="38"/>
      <c r="G75" s="39">
        <f ca="1">IFERROR(NOW()-F75,"-")</f>
        <v>45938.85716122685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45938.85716122685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45938.85716122685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45938.85716122685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45938.85716122685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45938.85716122685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45938.85716122685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45938.85716122685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45938.85716122685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45938.85716122685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45938.85716122685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45938.85716122685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45938.85716122685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45938.85716122685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45938.85716122685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45938.85716122685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45938.85716122685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45938.85716122685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45938.85716122685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45938.85716122685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45938.85716122685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45938.85716122685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45938.85716122685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45938.85716122685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45938.85716122685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45938.85716122685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45938.85716122685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45938.85716122685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45938.85716122685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45938.85716122685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45938.85716122685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45938.85716122685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45938.85716122685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45938.85716122685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45938.85716122685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45938.85716122685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45938.85716122685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45938.85716122685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45938.85716122685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45938.85716122685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45938.85716122685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45938.85716122685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45938.85716122685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45938.85716122685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45938.85716122685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45938.85716122685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45938.85716122685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45938.85716122685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45938.85716122685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45938.85716122685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45938.85716122685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45938.85716122685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45938.85716122685</v>
      </c>
      <c r="H127" s="38"/>
      <c r="I127" s="37" t="str">
        <f>IFERROR(VLOOKUP(D127,DB!A:F,6,0),"")</f>
        <v/>
      </c>
      <c r="J127" s="37" t="str">
        <f>IFERROR(VLOOKUP(D127,DB!A:G,7,0),"")</f>
        <v/>
      </c>
      <c r="K127" s="37"/>
      <c r="L127" s="37" t="str">
        <f>IFERROR(VLOOKUP(D127,DB!A:I,9,0),"")</f>
        <v/>
      </c>
    </row>
    <row r="128" spans="1:12" ht="15">
      <c r="A128" s="84"/>
      <c r="B128" s="84" t="str">
        <f>IFERROR(VLOOKUP(D128,DB!A:K,11,0),"")</f>
        <v/>
      </c>
      <c r="C128" s="84"/>
      <c r="D128" s="84"/>
      <c r="E128" s="84"/>
      <c r="F128" s="123"/>
      <c r="G128" s="124">
        <f ca="1">IFERROR(NOW()-F128,"-")</f>
        <v>45938.85716122685</v>
      </c>
      <c r="H128" s="123"/>
      <c r="I128" s="84" t="str">
        <f>IFERROR(VLOOKUP(D128,DB!A:F,6,0),"")</f>
        <v/>
      </c>
      <c r="J128" s="84" t="str">
        <f>IFERROR(VLOOKUP(D128,DB!A:G,7,0),"")</f>
        <v/>
      </c>
      <c r="K128" s="84"/>
      <c r="L128" s="84" t="str">
        <f>IFERROR(VLOOKUP(D128,DB!A:I,9,0),"")</f>
        <v/>
      </c>
    </row>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3" ht="15"/>
    <row r="384" ht="15"/>
    <row r="385" ht="15"/>
    <row r="386" ht="15"/>
    <row r="387" ht="15"/>
    <row r="388" ht="15"/>
    <row r="389" ht="15"/>
    <row r="390" ht="15"/>
    <row r="391" ht="15"/>
    <row r="392" ht="15"/>
    <row r="393" ht="15"/>
    <row r="394" ht="15"/>
    <row r="395" ht="15"/>
    <row r="396" ht="15"/>
    <row r="398" ht="15"/>
    <row r="399" ht="15"/>
    <row r="400" ht="15"/>
    <row r="401" ht="15"/>
    <row r="402" ht="15"/>
    <row r="403" ht="15"/>
    <row r="405" ht="15"/>
    <row r="406" ht="15"/>
    <row r="407" ht="15"/>
    <row r="408" ht="15"/>
    <row r="409" ht="15"/>
    <row r="410" ht="15"/>
    <row r="411" ht="15"/>
    <row r="412"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7" ht="15"/>
    <row r="448" ht="15"/>
    <row r="449" ht="15"/>
    <row r="450" ht="15"/>
    <row r="451" ht="15"/>
    <row r="452" ht="15"/>
    <row r="453" ht="15"/>
    <row r="454" ht="15"/>
    <row r="455" ht="15"/>
    <row r="456" ht="15"/>
    <row r="458" ht="15"/>
    <row r="459" ht="15"/>
    <row r="460" ht="15"/>
    <row r="463" ht="15"/>
    <row r="464" ht="15"/>
    <row r="465" ht="15"/>
    <row r="466"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8" ht="15"/>
    <row r="779" ht="15"/>
    <row r="780" ht="15"/>
    <row r="781" ht="15"/>
    <row r="782" ht="15"/>
    <row r="783" ht="15"/>
    <row r="787" ht="15"/>
    <row r="788" ht="15"/>
    <row r="798" ht="15"/>
    <row r="803" ht="15"/>
    <row r="814" ht="15"/>
    <row r="815" ht="15"/>
    <row r="822" ht="15"/>
    <row r="823" ht="15"/>
    <row r="827" ht="15"/>
    <row r="828" ht="15"/>
    <row r="829" ht="15"/>
    <row r="836" ht="15"/>
    <row r="837" ht="15"/>
    <row r="838" ht="15"/>
    <row r="839" ht="15"/>
    <row r="841" ht="15"/>
    <row r="842" ht="15"/>
    <row r="843" ht="15"/>
    <row r="846" ht="15"/>
    <row r="847" ht="15"/>
    <row r="848" ht="15"/>
    <row r="849" ht="15"/>
    <row r="851" ht="15"/>
    <row r="852" ht="15"/>
    <row r="853" ht="15"/>
    <row r="854" ht="15"/>
    <row r="855" ht="15"/>
    <row r="856" ht="15"/>
    <row r="858" ht="15"/>
    <row r="859" ht="15"/>
    <row r="861" ht="15"/>
    <row r="862" ht="15"/>
    <row r="864" ht="15"/>
    <row r="865" ht="15"/>
    <row r="866" ht="15"/>
    <row r="868" ht="15"/>
    <row r="869" ht="15"/>
    <row r="870" ht="15"/>
    <row r="871" ht="15"/>
    <row r="872" ht="15"/>
    <row r="876" ht="15"/>
    <row r="877" ht="15"/>
    <row r="878" ht="15"/>
    <row r="879" ht="15"/>
    <row r="882" ht="15"/>
    <row r="883" ht="15"/>
    <row r="886" ht="15"/>
    <row r="927" ht="15"/>
    <row r="928" ht="15"/>
    <row r="931" ht="15"/>
    <row r="932" ht="15"/>
    <row r="939" ht="15"/>
    <row r="940" ht="15"/>
    <row r="943" ht="15"/>
    <row r="945" ht="15"/>
    <row r="947" ht="15"/>
    <row r="948" ht="15"/>
    <row r="949" ht="15"/>
    <row r="952" ht="15"/>
    <row r="953" ht="15"/>
    <row r="955" ht="15"/>
    <row r="958" ht="15"/>
    <row r="959" ht="15"/>
    <row r="961" ht="15"/>
    <row r="962" ht="15"/>
    <row r="963" ht="15"/>
    <row r="964" ht="15"/>
    <row r="965" ht="15"/>
    <row r="968" ht="15"/>
    <row r="969" ht="15"/>
    <row r="970" ht="15"/>
    <row r="971" ht="15"/>
    <row r="972" ht="15"/>
    <row r="973" ht="15"/>
    <row r="975" ht="15"/>
    <row r="977" ht="15"/>
    <row r="979" ht="15"/>
    <row r="980" ht="15"/>
    <row r="981" ht="15"/>
    <row r="983" ht="15"/>
    <row r="984" ht="15"/>
    <row r="985" ht="15"/>
    <row r="986" ht="15"/>
    <row r="987" ht="15"/>
    <row r="988" ht="15"/>
    <row r="989" ht="15"/>
    <row r="991" ht="15"/>
    <row r="992" ht="15"/>
    <row r="993" ht="15"/>
    <row r="998" ht="15"/>
    <row r="999" ht="15"/>
    <row r="1003" ht="15"/>
    <row r="1004" ht="15"/>
    <row r="1005" ht="15"/>
    <row r="1008" ht="15"/>
    <row r="1010" ht="15"/>
    <row r="1014" ht="15"/>
    <row r="1018" ht="15"/>
    <row r="1024" ht="15"/>
    <row r="1025" ht="15"/>
    <row r="1027" ht="15"/>
    <row r="1028" ht="15"/>
    <row r="1030" ht="15"/>
    <row r="1033" ht="15"/>
    <row r="1034" ht="15"/>
    <row r="1036" ht="15"/>
    <row r="1038" ht="15"/>
    <row r="1040" ht="15"/>
    <row r="1042" ht="15"/>
    <row r="1043" ht="15"/>
    <row r="1044" ht="15"/>
    <row r="1046" ht="15"/>
    <row r="1047" ht="15"/>
    <row r="1048" ht="15"/>
    <row r="1049" ht="15"/>
    <row r="1052" ht="15"/>
    <row r="1226" ht="15"/>
    <row r="1227" ht="15"/>
    <row r="1237" ht="15"/>
    <row r="1238" ht="15"/>
    <row r="1239" ht="15"/>
    <row r="1245" ht="15"/>
    <row r="1246" ht="15"/>
    <row r="1247" ht="15"/>
    <row r="1248" ht="15"/>
    <row r="1250" ht="15"/>
    <row r="1253" ht="15"/>
    <row r="1254" ht="15"/>
    <row r="1255" ht="15"/>
    <row r="1256" ht="15"/>
    <row r="1258" ht="15"/>
    <row r="1259" ht="15"/>
    <row r="1261" ht="15"/>
    <row r="1262" ht="15"/>
    <row r="1263" ht="15"/>
    <row r="1264" ht="15"/>
    <row r="1266" ht="15"/>
    <row r="1267" ht="15"/>
    <row r="1268" ht="15"/>
    <row r="1271" ht="15"/>
    <row r="1272" ht="15"/>
    <row r="1275" ht="15"/>
    <row r="1276" ht="15"/>
    <row r="1277" ht="15"/>
    <row r="1278" ht="15"/>
    <row r="1279" ht="15"/>
    <row r="1280" ht="15"/>
    <row r="1281" ht="15"/>
    <row r="1282" ht="15"/>
    <row r="1284" ht="15"/>
    <row r="1286" ht="15"/>
    <row r="1287" ht="15"/>
    <row r="1288" ht="15"/>
    <row r="1291" ht="15"/>
    <row r="1301" ht="15"/>
    <row r="1304" ht="15"/>
    <row r="1305" ht="15"/>
    <row r="1309" ht="15"/>
    <row r="1313" ht="15"/>
    <row r="1316" ht="15"/>
    <row r="1318" ht="15"/>
    <row r="1319" ht="15"/>
    <row r="1322" ht="15"/>
    <row r="1324" ht="15"/>
    <row r="1327" ht="15"/>
    <row r="1328" ht="15"/>
    <row r="1329" ht="15"/>
    <row r="1331" ht="15"/>
    <row r="1333" ht="15"/>
    <row r="1334" ht="15"/>
    <row r="1335" ht="15"/>
    <row r="1339" ht="15"/>
    <row r="1340" ht="15"/>
    <row r="1341" ht="15"/>
    <row r="1343" ht="15"/>
    <row r="1344" ht="15"/>
    <row r="1345" ht="15"/>
    <row r="1346" ht="15"/>
    <row r="1348" ht="15"/>
    <row r="1359" ht="15"/>
    <row r="1361" ht="15"/>
    <row r="1362" ht="15"/>
    <row r="1363" ht="15"/>
    <row r="1364" ht="15"/>
    <row r="1365" ht="15"/>
    <row r="1366" ht="15"/>
    <row r="1367" ht="15"/>
    <row r="1368" ht="15"/>
    <row r="1369" ht="15"/>
    <row r="1370" ht="15"/>
    <row r="1371" ht="15"/>
    <row r="1372" ht="15"/>
    <row r="1373" ht="15"/>
    <row r="1374" ht="15"/>
    <row r="1376" ht="15"/>
  </sheetData>
  <dataValidations count="2">
    <dataValidation allowBlank="1" showInputMessage="1" showErrorMessage="1" sqref="E1" xr:uid="{920C6338-E771-4DAE-8C89-92A9093EA4DE}"/>
    <dataValidation type="list" allowBlank="1" showInputMessage="1" showErrorMessage="1" sqref="E2:E1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8"/>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39064</v>
      </c>
      <c r="B2" s="150" t="s">
        <v>5398</v>
      </c>
      <c r="C2" s="149">
        <v>1</v>
      </c>
      <c r="D2" s="150" t="s">
        <v>34463</v>
      </c>
      <c r="E2" s="149" t="s">
        <v>39065</v>
      </c>
      <c r="F2" s="151">
        <v>45926.772847222222</v>
      </c>
      <c r="G2" s="152">
        <f ca="1">IFERROR(NOW()-F2,"-")</f>
        <v>12.084314004627231</v>
      </c>
      <c r="H2" s="153">
        <v>45927.449074074102</v>
      </c>
      <c r="I2" s="150" t="str">
        <f>IFERROR(VLOOKUP(D2,DB!A:F,6,0),"")</f>
        <v>SCECO</v>
      </c>
      <c r="J2" s="150" t="str">
        <f>IFERROR(VLOOKUP(D2,DB!A:G,7,0),"")</f>
        <v>Weak</v>
      </c>
      <c r="K2" s="149" t="s">
        <v>39066</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45938.85716122685</v>
      </c>
      <c r="H3" s="153">
        <v>45927.987534722219</v>
      </c>
      <c r="I3" s="150" t="str">
        <f>IFERROR(VLOOKUP(D3,DB!A:F,6,0),"")</f>
        <v>SCECO</v>
      </c>
      <c r="J3" s="150" t="str">
        <f>IFERROR(VLOOKUP(D3,DB!A:G,7,0),"")</f>
        <v>Vandalized</v>
      </c>
      <c r="K3" s="149" t="s">
        <v>39067</v>
      </c>
      <c r="L3" s="150" t="str">
        <f>IFERROR(VLOOKUP(D3,DB!A:I,9,0),"")</f>
        <v>Latis</v>
      </c>
    </row>
    <row r="4" spans="1:16383" ht="31.5" customHeight="1">
      <c r="A4" s="149" t="s">
        <v>39068</v>
      </c>
      <c r="B4" s="150" t="s">
        <v>5398</v>
      </c>
      <c r="C4" s="149">
        <v>1</v>
      </c>
      <c r="D4" s="150" t="s">
        <v>32861</v>
      </c>
      <c r="E4" s="149" t="s">
        <v>39065</v>
      </c>
      <c r="F4" s="151">
        <v>45933.880972222221</v>
      </c>
      <c r="G4" s="152">
        <f ca="1">IFERROR(NOW()-F4,"-")</f>
        <v>4.9761890046283952</v>
      </c>
      <c r="H4" s="153">
        <v>45929.455266203702</v>
      </c>
      <c r="I4" s="150" t="str">
        <f>IFERROR(VLOOKUP(D4,DB!A:F,6,0),"")</f>
        <v>SCECO</v>
      </c>
      <c r="J4" s="150" t="str">
        <f>IFERROR(VLOOKUP(D4,DB!A:G,7,0),"")</f>
        <v>In progress</v>
      </c>
      <c r="K4" s="149" t="s">
        <v>39066</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39069</v>
      </c>
      <c r="B5" s="150" t="s">
        <v>5398</v>
      </c>
      <c r="C5" s="149">
        <v>1</v>
      </c>
      <c r="D5" s="150" t="s">
        <v>33408</v>
      </c>
      <c r="E5" s="149" t="s">
        <v>38964</v>
      </c>
      <c r="F5" s="151">
        <v>45934.942245370374</v>
      </c>
      <c r="G5" s="152">
        <f ca="1">IFERROR(NOW()-F5,"-")</f>
        <v>3.914915856476</v>
      </c>
      <c r="H5" s="153">
        <v>45934.470231481479</v>
      </c>
      <c r="I5" s="150" t="str">
        <f>IFERROR(VLOOKUP(D5,DB!A:F,6,0),"")</f>
        <v>SCECO</v>
      </c>
      <c r="J5" s="150" t="str">
        <f>IFERROR(VLOOKUP(D5,DB!A:G,7,0),"")</f>
        <v>Dead</v>
      </c>
      <c r="K5" s="149" t="s">
        <v>39066</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45938.85716122685</v>
      </c>
      <c r="H6" s="155">
        <v>45937.667847222219</v>
      </c>
      <c r="I6" s="150" t="str">
        <f>IFERROR(VLOOKUP(D6,DB!A:F,6,0),"")</f>
        <v>SCECO</v>
      </c>
      <c r="J6" s="150" t="str">
        <f>IFERROR(VLOOKUP(D6,DB!A:G,7,0),"")</f>
        <v>Weak</v>
      </c>
      <c r="K6" s="156" t="s">
        <v>39070</v>
      </c>
      <c r="L6" s="150" t="str">
        <f>IFERROR(VLOOKUP(D6,DB!A:I,9,0),"")</f>
        <v>Latis</v>
      </c>
    </row>
    <row r="7" spans="1:16383" ht="31.5" customHeight="1">
      <c r="A7" s="162"/>
      <c r="B7" s="162" t="str">
        <f>IFERROR(VLOOKUP(D7,DB!A:K,11,0),"")</f>
        <v/>
      </c>
      <c r="C7" s="162"/>
      <c r="D7" s="162"/>
      <c r="E7" s="162"/>
      <c r="F7" s="162"/>
      <c r="G7" s="152">
        <f ca="1">IFERROR(NOW()-F7,"-")</f>
        <v>45938.85716122685</v>
      </c>
      <c r="H7" s="167"/>
      <c r="I7" s="162" t="str">
        <f>IFERROR(VLOOKUP(D7,DB!A:F,6,0),"")</f>
        <v/>
      </c>
      <c r="J7" s="162" t="str">
        <f>IFERROR(VLOOKUP(D7,DB!A:G,7,0),"")</f>
        <v/>
      </c>
      <c r="K7" s="162"/>
      <c r="L7" s="162" t="str">
        <f>IFERROR(VLOOKUP(D7,DB!A:I,9,0),"")</f>
        <v/>
      </c>
    </row>
    <row r="8" spans="1:16383" ht="31.5" customHeight="1">
      <c r="A8" s="162"/>
      <c r="B8" s="162" t="str">
        <f>IFERROR(VLOOKUP(D8,DB!A:K,11,0),"")</f>
        <v/>
      </c>
      <c r="C8" s="162"/>
      <c r="D8" s="160"/>
      <c r="E8" s="162"/>
      <c r="F8" s="162"/>
      <c r="G8" s="152">
        <f ca="1">IFERROR(NOW()-F8,"-")</f>
        <v>45938.85716122685</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61"/>
      <c r="E9" s="162"/>
      <c r="F9" s="162"/>
      <c r="G9" s="152">
        <f ca="1">IFERROR(NOW()-F9,"-")</f>
        <v>45938.85716122685</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0"/>
      <c r="E10" s="162"/>
      <c r="F10" s="162"/>
      <c r="G10" s="152">
        <f ca="1">IFERROR(NOW()-F10,"-")</f>
        <v>45938.85716122685</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0"/>
      <c r="E11" s="162"/>
      <c r="F11" s="162"/>
      <c r="G11" s="152">
        <f ca="1">IFERROR(NOW()-F11,"-")</f>
        <v>45938.85716122685</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0"/>
      <c r="E12" s="162"/>
      <c r="F12" s="162"/>
      <c r="G12" s="152">
        <f ca="1">IFERROR(NOW()-F12,"-")</f>
        <v>45938.85716122685</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2">
        <f ca="1">IFERROR(NOW()-F13,"-")</f>
        <v>45938.85716122685</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2">
        <f ca="1">IFERROR(NOW()-F14,"-")</f>
        <v>45938.85716122685</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2">
        <f ca="1">IFERROR(NOW()-F15,"-")</f>
        <v>45938.85716122685</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2">
        <f ca="1">IFERROR(NOW()-F16,"-")</f>
        <v>45938.85716122685</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2">
        <f ca="1">IFERROR(NOW()-F17,"-")</f>
        <v>45938.85716122685</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2">
        <f ca="1">IFERROR(NOW()-F18,"-")</f>
        <v>45938.85716122685</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2">
        <f ca="1">IFERROR(NOW()-F19,"-")</f>
        <v>45938.85716122685</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2">
        <f ca="1">IFERROR(NOW()-F20,"-")</f>
        <v>45938.85716122685</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2">
        <f ca="1">IFERROR(NOW()-F21,"-")</f>
        <v>45938.85716122685</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2">
        <f ca="1">IFERROR(NOW()-F22,"-")</f>
        <v>45938.85716122685</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2">
        <f ca="1">IFERROR(NOW()-F23,"-")</f>
        <v>45938.85716122685</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2">
        <f ca="1">IFERROR(NOW()-F24,"-")</f>
        <v>45938.85716122685</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2">
        <f ca="1">IFERROR(NOW()-F25,"-")</f>
        <v>45938.85716122685</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2">
        <f ca="1">IFERROR(NOW()-F26,"-")</f>
        <v>45938.85716122685</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2">
        <f ca="1">IFERROR(NOW()-F27,"-")</f>
        <v>45938.85716122685</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2">
        <f ca="1">IFERROR(NOW()-F28,"-")</f>
        <v>45938.85716122685</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2">
        <f ca="1">IFERROR(NOW()-F29,"-")</f>
        <v>45938.85716122685</v>
      </c>
      <c r="H29" s="162"/>
      <c r="I29" s="162" t="str">
        <f>IFERROR(VLOOKUP(D29,DB!A:F,6,0),"")</f>
        <v/>
      </c>
      <c r="J29" s="162" t="str">
        <f>IFERROR(VLOOKUP(D29,DB!A:G,7,0),"")</f>
        <v/>
      </c>
      <c r="K29" s="162"/>
      <c r="L29" s="162" t="str">
        <f>IFERROR(VLOOKUP(D29,DB!A:I,9,0),"")</f>
        <v/>
      </c>
    </row>
    <row r="30" spans="1:12" ht="31.5" customHeight="1">
      <c r="A30" s="162"/>
      <c r="B30" s="162" t="str">
        <f>IFERROR(VLOOKUP(D30,DB!A:K,11,0),"")</f>
        <v/>
      </c>
      <c r="C30" s="162"/>
      <c r="D30" s="162"/>
      <c r="E30" s="162"/>
      <c r="F30" s="162"/>
      <c r="G30" s="152">
        <f ca="1">IFERROR(NOW()-F30,"-")</f>
        <v>45938.85716122685</v>
      </c>
      <c r="H30" s="162"/>
      <c r="I30" s="162" t="str">
        <f>IFERROR(VLOOKUP(D30,DB!A:F,6,0),"")</f>
        <v/>
      </c>
      <c r="J30" s="162" t="str">
        <f>IFERROR(VLOOKUP(D30,DB!A:G,7,0),"")</f>
        <v/>
      </c>
      <c r="K30" s="162"/>
      <c r="L30" s="162" t="str">
        <f>IFERROR(VLOOKUP(D30,DB!A:I,9,0),"")</f>
        <v/>
      </c>
    </row>
    <row r="31" spans="1:12" ht="31.5" customHeight="1">
      <c r="A31" s="110"/>
      <c r="B31" s="163" t="str">
        <f>IFERROR(VLOOKUP(D31,DB!A:K,11,0),"")</f>
        <v/>
      </c>
      <c r="C31" s="163"/>
      <c r="D31" s="163"/>
      <c r="E31" s="164"/>
      <c r="F31" s="113"/>
      <c r="G31" s="152">
        <f ca="1">IFERROR(NOW()-F31,"-")</f>
        <v>45938.85716122685</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2">
        <f ca="1">IFERROR(NOW()-F32,"-")</f>
        <v>45938.85716122685</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2">
        <f ca="1">IFERROR(NOW()-F33,"-")</f>
        <v>45938.85716122685</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2">
        <f ca="1">IFERROR(NOW()-F34,"-")</f>
        <v>45938.85716122685</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52">
        <f ca="1">IFERROR(NOW()-F35,"-")</f>
        <v>45938.85716122685</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45938.85716122685</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45938.85716122685</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45938.85716122685</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45938.85716122685</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45938.85716122685</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45938.85716122685</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45938.85716122685</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45938.85716122685</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45938.85716122685</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45938.85716122685</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45938.85716122685</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45938.85716122685</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45938.85716122685</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45938.85716122685</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45938.85716122685</v>
      </c>
      <c r="H50" s="113"/>
      <c r="I50" s="163" t="str">
        <f>IFERROR(VLOOKUP(D50,DB!A:F,6,0),"")</f>
        <v/>
      </c>
      <c r="J50" s="163" t="str">
        <f>IFERROR(VLOOKUP(D50,DB!A:G,7,0),"")</f>
        <v/>
      </c>
      <c r="K50" s="166"/>
      <c r="L50" s="164" t="str">
        <f>IFERROR(VLOOKUP(D50,DB!A:I,9,0),"")</f>
        <v/>
      </c>
    </row>
    <row r="51" spans="1:12" ht="31.5" customHeight="1">
      <c r="A51" s="110"/>
      <c r="B51" s="163" t="str">
        <f>IFERROR(VLOOKUP(D51,DB!A:K,11,0),"")</f>
        <v/>
      </c>
      <c r="C51" s="163"/>
      <c r="D51" s="163"/>
      <c r="E51" s="164"/>
      <c r="F51" s="113"/>
      <c r="G51" s="165">
        <f ca="1">IFERROR(NOW()-F51,"-")</f>
        <v>45938.85716122685</v>
      </c>
      <c r="H51" s="113"/>
      <c r="I51" s="163" t="str">
        <f>IFERROR(VLOOKUP(D51,DB!A:F,6,0),"")</f>
        <v/>
      </c>
      <c r="J51" s="163" t="str">
        <f>IFERROR(VLOOKUP(D51,DB!A:G,7,0),"")</f>
        <v/>
      </c>
      <c r="K51" s="166"/>
      <c r="L51" s="164" t="str">
        <f>IFERROR(VLOOKUP(D51,DB!A:I,9,0),"")</f>
        <v/>
      </c>
    </row>
    <row r="52" spans="1:12" ht="31.5" customHeight="1">
      <c r="A52" s="110"/>
      <c r="B52" s="109" t="str">
        <f>IFERROR(VLOOKUP(D52,DB!A:K,11,0),"")</f>
        <v/>
      </c>
      <c r="C52" s="111"/>
      <c r="D52" s="109"/>
      <c r="E52" s="112"/>
      <c r="F52" s="113"/>
      <c r="G52" s="81">
        <f ca="1">IFERROR(NOW()-F52,"-")</f>
        <v>45938.85716122685</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45938.85716122685</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45938.85716122685</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45938.85716122685</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45938.85716122685</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45938.85716122685</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45938.85716122685</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45938.85716122685</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45938.85716122685</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45938.85716122685</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45938.85716122685</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45938.85716122685</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45938.85716122685</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45938.85716122685</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45938.85716122685</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45938.85716122685</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45938.85716122685</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45938.85716122685</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45938.85716122685</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45938.85716122685</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45938.85716122685</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45938.85716122685</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45938.85716122685</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45938.85716122685</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45938.85716122685</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45938.85716122685</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45938.85716122685</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45938.85716122685</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45938.85716122685</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45938.85716122685</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45938.85716122685</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45938.85716122685</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45938.85716122685</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45938.85716122685</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45938.85716122685</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45938.85716122685</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45938.85716122685</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45938.85716122685</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45938.85716122685</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45938.85716122685</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45938.85716122685</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45938.85716122685</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45938.85716122685</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45938.85716122685</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45938.85716122685</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45938.85716122685</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45938.85716122685</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45938.85716122685</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45938.85716122685</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45938.85716122685</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45938.85716122685</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45938.85716122685</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45938.85716122685</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45938.85716122685</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45938.85716122685</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45938.85716122685</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45938.85716122685</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45938.85716122685</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45938.85716122685</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45938.85716122685</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45938.85716122685</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45938.85716122685</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45938.85716122685</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45938.85716122685</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45938.85716122685</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45938.85716122685</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45938.85716122685</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45938.85716122685</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45938.85716122685</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45938.85716122685</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45938.85716122685</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45938.85716122685</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45938.85716122685</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45938.85716122685</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45938.85716122685</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45938.85716122685</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45938.85716122685</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45938.85716122685</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45938.85716122685</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45938.85716122685</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45938.85716122685</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45938.85716122685</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45938.85716122685</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45938.85716122685</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45938.85716122685</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45938.85716122685</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45938.85716122685</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45938.85716122685</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45938.85716122685</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45938.85716122685</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45938.85716122685</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45938.85716122685</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45938.85716122685</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45938.85716122685</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45938.85716122685</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45938.85716122685</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45938.85716122685</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45938.85716122685</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45938.85716122685</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45938.85716122685</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45938.85716122685</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45938.85716122685</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45938.85716122685</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45938.85716122685</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45938.85716122685</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45938.85716122685</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45938.85716122685</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45938.85716122685</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45938.85716122685</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45938.85716122685</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45938.85716122685</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45938.85716122685</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45938.85716122685</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45938.85716122685</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45938.85716122685</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45938.85716122685</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45938.85716122685</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45938.85716122685</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45938.85716122685</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45938.85716122685</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45938.85716122685</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45938.85716122685</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45938.85716122685</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45938.85716122685</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45938.85716122685</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45938.85716122685</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45938.85716122685</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45938.85716122685</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45938.85716122685</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45938.85716122685</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45938.85716122685</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45938.85716122685</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45938.85716122685</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45938.85716122685</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45938.85716122685</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45938.85716122685</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45938.85716122685</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45938.85716122685</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45938.85716122685</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45938.85716122685</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45938.85716122685</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45938.85716122685</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45938.85716122685</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45938.85716122685</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45938.85716122685</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45938.85716122685</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45938.85716122685</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45938.85716122685</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45938.85716122685</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45938.85716122685</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45938.85716122685</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45938.85716122685</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45938.85716122685</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45938.85716122685</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45938.85716122685</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45938.85716122685</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45938.85716122685</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45938.85716122685</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45938.85716122685</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45938.85716122685</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45938.85716122685</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45938.85716122685</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45938.85716122685</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45938.85716122685</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45938.85716122685</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45938.85716122685</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45938.85716122685</v>
      </c>
      <c r="H218" s="113"/>
      <c r="I218" s="109" t="str">
        <f>IFERROR(VLOOKUP(D218,DB!A:F,6,0),"")</f>
        <v/>
      </c>
      <c r="J218" s="108" t="str">
        <f>IFERROR(VLOOKUP(D218,DB!A:G,7,0),"")</f>
        <v/>
      </c>
      <c r="K218" s="114"/>
      <c r="L218" s="115" t="str">
        <f>IFERROR(VLOOKUP(D218,DB!A:I,9,0),"")</f>
        <v/>
      </c>
    </row>
  </sheetData>
  <dataValidations count="2">
    <dataValidation allowBlank="1" showInputMessage="1" showErrorMessage="1" sqref="E1" xr:uid="{380493DB-286A-4683-AF55-C78F04945A49}"/>
    <dataValidation type="list" allowBlank="1" showInputMessage="1" showErrorMessage="1" sqref="E3 E5 E7:E21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2025-10-08T17:36:19Z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